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11" windowWidth="5880" windowHeight="8055" tabRatio="890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àfic class. 34" sheetId="8" r:id="rId8"/>
    <sheet name="Classificacions" sheetId="9" r:id="rId9"/>
    <sheet name="Gols marcats per quarts" sheetId="10" r:id="rId10"/>
    <sheet name="Gols encaixats per quarts" sheetId="11" r:id="rId11"/>
    <sheet name="Gols marcats per parts" sheetId="12" r:id="rId12"/>
    <sheet name="Gols marcats per terços" sheetId="13" r:id="rId13"/>
    <sheet name="Gols encaixats per parts" sheetId="14" r:id="rId14"/>
    <sheet name="Gols encaixats per terços" sheetId="15" r:id="rId15"/>
    <sheet name="Hoja1" sheetId="16" r:id="rId16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<sst xmlns="http://schemas.openxmlformats.org/spreadsheetml/2006/main" count="1588" uniqueCount="136">
  <si>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</si>
  <si>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</si>
  <si>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</si>
  <si>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</si>
  <si>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</si>
  <si>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</si>
  <si>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</si>
  <si>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</si>
  <si>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</si>
  <si>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</si>
  <si>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</si>
  <si>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</si>
  <si>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</si>
  <si>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</si>
  <si>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</si>
  <si>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</si>
  <si>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</si>
  <si>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</si>
  <si>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</si>
  <si>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</si>
  <si>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</si>
  <si>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</si>
  <si>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</si>
  <si>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</si>
  <si>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</si>
  <si>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</si>
  <si>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</si>
  <si>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</si>
  <si>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</si>
  <si>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</si>
  <si>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</si>
  <si>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</si>
  <si>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</si>
  <si>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</si>
  <si>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</si>
  <si>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</si>
  <si>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</si>
  <si>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</si>
  <si>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</si>
  <si>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</si>
  <si>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</si>
  <si>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</si>
  <si>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</si>
  <si>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</si>
  <si>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</si>
  <si>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>SEGUÍ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</si>
  <si>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</si>
  <si>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</si>
  <si>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</si>
  <si>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</si>
  <si>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</si>
  <si>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</si>
  <si>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</si>
  <si>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</si>
  <si>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</si>
  <si>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</si>
  <si>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EMILIO</t>
  </si>
  <si>
    <t>MATA</t>
  </si>
  <si>
    <t>CASTAÑO</t>
  </si>
  <si>
    <t>FAJARDO</t>
  </si>
  <si>
    <t>IVÁN</t>
  </si>
  <si>
    <t>MOMPÓ</t>
  </si>
  <si>
    <t>SOLVES</t>
  </si>
  <si>
    <t>SUSO</t>
  </si>
  <si>
    <t>ALBELDA</t>
  </si>
  <si>
    <t>ÁLEX</t>
  </si>
  <si>
    <t>EDU</t>
  </si>
  <si>
    <t>IBÁÑEZ</t>
  </si>
  <si>
    <t>JAIME</t>
  </si>
  <si>
    <t>PEDRO</t>
  </si>
  <si>
    <t>RAFA MONAR</t>
  </si>
  <si>
    <t>RICKI</t>
  </si>
  <si>
    <t>SARRIÓN</t>
  </si>
  <si>
    <t>A. SAN ISIDRO</t>
  </si>
  <si>
    <t>MANOLO</t>
  </si>
  <si>
    <t>MIGUEL</t>
  </si>
  <si>
    <t>MAGRANER</t>
  </si>
  <si>
    <t>SOLAZ</t>
  </si>
  <si>
    <t>3-0</t>
  </si>
  <si>
    <t>0-4</t>
  </si>
  <si>
    <t>1-1</t>
  </si>
  <si>
    <t>0-1</t>
  </si>
  <si>
    <t>Tavernes</t>
  </si>
  <si>
    <t>Discóbolo</t>
  </si>
  <si>
    <t>Xirivella</t>
  </si>
  <si>
    <t>Torrent EF</t>
  </si>
  <si>
    <t>Alberic</t>
  </si>
  <si>
    <t>Olímpic</t>
  </si>
  <si>
    <t>Pobla Llarga</t>
  </si>
  <si>
    <t>Canals</t>
  </si>
  <si>
    <t>ARTURO</t>
  </si>
  <si>
    <t>Juventud Bº Xto</t>
  </si>
  <si>
    <t>Paiporta</t>
  </si>
  <si>
    <t>B. Luz</t>
  </si>
  <si>
    <t>CD Torrent</t>
  </si>
  <si>
    <t>Sedaví</t>
  </si>
  <si>
    <t>Guadassuar</t>
  </si>
  <si>
    <t>Carcaixent</t>
  </si>
  <si>
    <t>Emfu L'Alcúdia</t>
  </si>
  <si>
    <t>Sueca</t>
  </si>
  <si>
    <t>JOSÉ ENRIQUE</t>
  </si>
  <si>
    <t>T</t>
  </si>
  <si>
    <t>S</t>
  </si>
  <si>
    <t>L</t>
  </si>
  <si>
    <t>C</t>
  </si>
  <si>
    <t>DT</t>
  </si>
  <si>
    <t>I</t>
  </si>
  <si>
    <t>E</t>
  </si>
  <si>
    <t>R</t>
  </si>
  <si>
    <t>2-1</t>
  </si>
  <si>
    <t>0-0</t>
  </si>
  <si>
    <t>1-5</t>
  </si>
  <si>
    <t>GREUS</t>
  </si>
  <si>
    <t>4-2</t>
  </si>
  <si>
    <t>DANI TORRES</t>
  </si>
  <si>
    <t>NA</t>
  </si>
  <si>
    <t>0-2</t>
  </si>
  <si>
    <t>6-1</t>
  </si>
  <si>
    <t>PACO</t>
  </si>
  <si>
    <t>P.P.</t>
  </si>
  <si>
    <t>2-4</t>
  </si>
  <si>
    <t>4-0</t>
  </si>
  <si>
    <t>B</t>
  </si>
  <si>
    <t>3-1</t>
  </si>
  <si>
    <t>GÓMEZ</t>
  </si>
  <si>
    <t>FILLOL</t>
  </si>
  <si>
    <t>ISMAEL</t>
  </si>
  <si>
    <t>1-0</t>
  </si>
  <si>
    <t>POVEDA</t>
  </si>
  <si>
    <t>2-0</t>
  </si>
  <si>
    <t>JORGE</t>
  </si>
  <si>
    <t>ÓSCAR</t>
  </si>
  <si>
    <t>7-0</t>
  </si>
  <si>
    <t>1-3</t>
  </si>
  <si>
    <t>Vinaròs</t>
  </si>
  <si>
    <t>Crevillent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</si>
</sst>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1.25"/>
      <color indexed="8"/>
      <name val="Arial"/>
      <family val="2"/>
    </font>
    <font>
      <sz val="12.75"/>
      <color indexed="8"/>
      <name val="Arial"/>
      <family val="2"/>
    </font>
    <font>
      <b/>
      <sz val="11.25"/>
      <color indexed="8"/>
      <name val="Arial"/>
      <family val="2"/>
    </font>
    <font>
      <b/>
      <u val="single"/>
      <sz val="12.75"/>
      <color indexed="8"/>
      <name val="Arial"/>
      <family val="2"/>
    </font>
    <font>
      <sz val="9.5"/>
      <color indexed="8"/>
      <name val="Arial"/>
      <family val="2"/>
    </font>
    <font>
      <sz val="14.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double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double"/>
      <right style="thin"/>
      <top style="double"/>
      <bottom style="thin"/>
    </border>
    <border>
      <left style="double"/>
      <right style="thick"/>
      <top style="double"/>
      <bottom style="thin"/>
    </border>
    <border>
      <left style="double"/>
      <right style="thin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textRotation="90"/>
    </xf>
    <xf numFmtId="0" fontId="0" fillId="0" borderId="5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7" fillId="0" borderId="55" xfId="53" applyFont="1" applyFill="1" applyBorder="1" applyAlignment="1">
      <alignment horizontal="center"/>
      <protection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8" xfId="0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59" xfId="0" applyNumberFormat="1" applyFill="1" applyBorder="1" applyAlignment="1">
      <alignment horizontal="center" textRotation="90"/>
    </xf>
    <xf numFmtId="49" fontId="0" fillId="0" borderId="60" xfId="0" applyNumberFormat="1" applyFill="1" applyBorder="1" applyAlignment="1">
      <alignment horizontal="center" textRotation="90"/>
    </xf>
    <xf numFmtId="49" fontId="0" fillId="0" borderId="61" xfId="0" applyNumberFormat="1" applyFill="1" applyBorder="1" applyAlignment="1">
      <alignment horizontal="center" textRotation="90"/>
    </xf>
    <xf numFmtId="49" fontId="0" fillId="0" borderId="62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30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65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0" xfId="0" applyFont="1" applyFill="1" applyAlignment="1">
      <alignment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7" fillId="0" borderId="70" xfId="53" applyFont="1" applyFill="1" applyBorder="1" applyAlignment="1">
      <alignment horizontal="center" wrapText="1"/>
      <protection/>
    </xf>
    <xf numFmtId="0" fontId="0" fillId="0" borderId="71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7" fillId="0" borderId="57" xfId="53" applyFont="1" applyFill="1" applyBorder="1" applyAlignment="1">
      <alignment horizontal="center" wrapText="1"/>
      <protection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65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 textRotation="90"/>
    </xf>
    <xf numFmtId="0" fontId="1" fillId="0" borderId="51" xfId="0" applyFont="1" applyFill="1" applyBorder="1" applyAlignment="1">
      <alignment horizontal="center" textRotation="90"/>
    </xf>
    <xf numFmtId="0" fontId="7" fillId="34" borderId="57" xfId="53" applyFont="1" applyFill="1" applyBorder="1" applyAlignment="1">
      <alignment horizontal="center" wrapText="1"/>
      <protection/>
    </xf>
    <xf numFmtId="0" fontId="0" fillId="34" borderId="56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80" fontId="0" fillId="34" borderId="14" xfId="0" applyNumberFormat="1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72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34" borderId="8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 vertical="top"/>
    </xf>
    <xf numFmtId="0" fontId="54" fillId="0" borderId="14" xfId="0" applyFont="1" applyFill="1" applyBorder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4" fillId="34" borderId="14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49" fontId="0" fillId="0" borderId="20" xfId="0" applyNumberFormat="1" applyFill="1" applyBorder="1" applyAlignment="1">
      <alignment horizontal="center" textRotation="90"/>
    </xf>
    <xf numFmtId="49" fontId="0" fillId="0" borderId="22" xfId="0" applyNumberFormat="1" applyFont="1" applyFill="1" applyBorder="1" applyAlignment="1">
      <alignment horizontal="center" textRotation="90"/>
    </xf>
    <xf numFmtId="0" fontId="3" fillId="0" borderId="74" xfId="0" applyFont="1" applyFill="1" applyBorder="1" applyAlignment="1">
      <alignment horizontal="center" textRotation="90"/>
    </xf>
    <xf numFmtId="1" fontId="0" fillId="39" borderId="14" xfId="0" applyNumberFormat="1" applyFont="1" applyFill="1" applyBorder="1" applyAlignment="1" quotePrefix="1">
      <alignment horizontal="center"/>
    </xf>
    <xf numFmtId="0" fontId="1" fillId="0" borderId="64" xfId="0" applyFont="1" applyFill="1" applyBorder="1" applyAlignment="1">
      <alignment horizontal="center" textRotation="90"/>
    </xf>
    <xf numFmtId="0" fontId="0" fillId="0" borderId="68" xfId="0" applyBorder="1" applyAlignment="1">
      <alignment horizontal="center" textRotation="90"/>
    </xf>
    <xf numFmtId="0" fontId="1" fillId="0" borderId="65" xfId="0" applyFont="1" applyFill="1" applyBorder="1" applyAlignment="1">
      <alignment horizontal="center" textRotation="90"/>
    </xf>
    <xf numFmtId="0" fontId="0" fillId="0" borderId="65" xfId="0" applyBorder="1" applyAlignment="1">
      <alignment horizontal="center" textRotation="90"/>
    </xf>
    <xf numFmtId="0" fontId="0" fillId="40" borderId="14" xfId="0" applyFont="1" applyFill="1" applyBorder="1" applyAlignment="1">
      <alignment horizontal="center"/>
    </xf>
    <xf numFmtId="0" fontId="0" fillId="40" borderId="33" xfId="0" applyFont="1" applyFill="1" applyBorder="1" applyAlignment="1">
      <alignment horizontal="center"/>
    </xf>
    <xf numFmtId="0" fontId="0" fillId="39" borderId="33" xfId="0" applyFont="1" applyFill="1" applyBorder="1" applyAlignment="1">
      <alignment horizontal="center"/>
    </xf>
    <xf numFmtId="0" fontId="0" fillId="39" borderId="53" xfId="0" applyFont="1" applyFill="1" applyBorder="1" applyAlignment="1">
      <alignment horizontal="center"/>
    </xf>
    <xf numFmtId="0" fontId="0" fillId="40" borderId="53" xfId="0" applyFont="1" applyFill="1" applyBorder="1" applyAlignment="1">
      <alignment horizontal="center"/>
    </xf>
    <xf numFmtId="0" fontId="54" fillId="40" borderId="14" xfId="0" applyFont="1" applyFill="1" applyBorder="1" applyAlignment="1">
      <alignment horizontal="center"/>
    </xf>
    <xf numFmtId="1" fontId="0" fillId="40" borderId="14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Classificacions!$B$2:$AI$2</c:f>
              <c:numCache>
                <c:ptCount val="3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</c:numCache>
            </c:numRef>
          </c:val>
          <c:smooth val="0"/>
        </c:ser>
        <c:marker val="1"/>
        <c:axId val="49805150"/>
        <c:axId val="45593167"/>
      </c:lineChart>
      <c:catAx>
        <c:axId val="4980515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3167"/>
        <c:crosses val="autoZero"/>
        <c:auto val="1"/>
        <c:lblOffset val="100"/>
        <c:tickLblSkip val="1"/>
        <c:noMultiLvlLbl val="0"/>
      </c:catAx>
      <c:valAx>
        <c:axId val="45593167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5150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49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223"/>
          <c:w val="0.796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marcats'!$B$44,'Gols marcats'!$D$44,'Gols marcats'!$F$44,'Gols marcats'!$H$44,'Gols marcats'!$J$44,'Gols marcats'!$L$44)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marcats'!$B$45,'Gols marcats'!$D$45,'Gols marcats'!$F$45,'Gols marcats'!$H$45,'Gols marcats'!$J$45,'Gols marcats'!$L$45)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</c:numCache>
            </c:numRef>
          </c:val>
        </c:ser>
        <c:axId val="7685320"/>
        <c:axId val="2059017"/>
      </c:barChart>
      <c:catAx>
        <c:axId val="768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9017"/>
        <c:crosses val="autoZero"/>
        <c:auto val="1"/>
        <c:lblOffset val="100"/>
        <c:tickLblSkip val="1"/>
        <c:noMultiLvlLbl val="0"/>
      </c:catAx>
      <c:valAx>
        <c:axId val="2059017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5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825"/>
          <c:w val="0.11075"/>
          <c:h val="0.2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275"/>
          <c:w val="0.775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encaixats'!$B$44,'Gols encaixats'!$D$44,'Gols encaixats'!$F$44,'Gols encaixats'!$H$44,'Gols encaixats'!$J$44,'Gols encaixats'!$L$44)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encaixats'!$B$45,'Gols encaixats'!$D$45,'Gols encaixats'!$F$45,'Gols encaixats'!$H$45,'Gols encaixats'!$J$45,'Gols encaixats'!$L$45)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axId val="18531154"/>
        <c:axId val="32562659"/>
      </c:bar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2659"/>
        <c:crosses val="autoZero"/>
        <c:auto val="1"/>
        <c:lblOffset val="100"/>
        <c:tickLblSkip val="1"/>
        <c:noMultiLvlLbl val="0"/>
      </c:catAx>
      <c:valAx>
        <c:axId val="3256265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1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marcats'!$B$47,'Gols marcats'!$C$47)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marcats'!$B$48,'Gols marcats'!$C$48)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</c:ser>
        <c:axId val="24628476"/>
        <c:axId val="20329693"/>
      </c:bar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9693"/>
        <c:crosses val="autoZero"/>
        <c:auto val="1"/>
        <c:lblOffset val="100"/>
        <c:tickLblSkip val="1"/>
        <c:noMultiLvlLbl val="0"/>
      </c:catAx>
      <c:valAx>
        <c:axId val="20329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8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marcats'!$E$48:$G$48</c:f>
              <c:numCache>
                <c:ptCount val="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</c:numCache>
            </c:numRef>
          </c:val>
        </c:ser>
        <c:axId val="48749510"/>
        <c:axId val="36092407"/>
      </c:barChart>
      <c:catAx>
        <c:axId val="487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2407"/>
        <c:crosses val="autoZero"/>
        <c:auto val="1"/>
        <c:lblOffset val="100"/>
        <c:tickLblSkip val="1"/>
        <c:noMultiLvlLbl val="0"/>
      </c:catAx>
      <c:valAx>
        <c:axId val="36092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495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encaixats'!$B$47:$C$47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encaixats'!$B$48:$C$48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</c:ser>
        <c:axId val="56396208"/>
        <c:axId val="37803825"/>
      </c:bar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3825"/>
        <c:crosses val="autoZero"/>
        <c:auto val="1"/>
        <c:lblOffset val="100"/>
        <c:tickLblSkip val="1"/>
        <c:noMultiLvlLbl val="0"/>
      </c:catAx>
      <c:valAx>
        <c:axId val="37803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62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encaixats'!$E$48:$G$48</c:f>
              <c:numCache>
                <c:ptCount val="3"/>
                <c:pt idx="0">
                  <c:v>7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</c:ser>
        <c:axId val="4690106"/>
        <c:axId val="42210955"/>
      </c:bar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0955"/>
        <c:crosses val="autoZero"/>
        <c:auto val="1"/>
        <c:lblOffset val="100"/>
        <c:tickLblSkip val="1"/>
        <c:noMultiLvlLbl val="0"/>
      </c:catAx>
      <c:valAx>
        <c:axId val="42210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0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77"/>
  <sheetViews>
    <sheetView tabSelected="1" zoomScale="70" zoomScaleNormal="70" zoomScalePageLayoutView="0" workbookViewId="0" topLeftCell="A1">
      <pane xSplit="1" topLeftCell="B1" activePane="topRight" state="frozen"/>
      <selection pane="topLeft" activeCell="A8" sqref="A8"/>
      <selection pane="topRight" activeCell="J18" sqref="J18"/>
    </sheetView>
  </sheetViews>
  <sheetFormatPr defaultColWidth="0" defaultRowHeight="12.75"/>
  <cols>
    <col min="1" max="1" width="16.7109375" style="78" customWidth="1"/>
    <col min="2" max="2" width="9.57421875" style="2" customWidth="1"/>
    <col min="3" max="8" width="4.28125" style="2" customWidth="1"/>
    <col min="9" max="9" width="6.28125" style="2" customWidth="1"/>
    <col min="10" max="10" width="4.7109375" style="2" customWidth="1"/>
    <col min="11" max="11" width="5.57421875" style="2" customWidth="1"/>
    <col min="12" max="20" width="4.28125" style="2" customWidth="1"/>
    <col min="21" max="22" width="4.140625" style="2" customWidth="1"/>
    <col min="23" max="23" width="3.710937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39" width="4.00390625" style="2" customWidth="1"/>
    <col min="40" max="40" width="4.140625" style="2" customWidth="1"/>
    <col min="41" max="41" width="4.00390625" style="2" customWidth="1"/>
    <col min="42" max="42" width="4.140625" style="2" customWidth="1"/>
    <col min="43" max="43" width="4.00390625" style="2" customWidth="1"/>
    <col min="44" max="44" width="4.140625" style="2" customWidth="1"/>
    <col min="45" max="45" width="4.00390625" style="2" customWidth="1"/>
    <col min="46" max="46" width="4.140625" style="2" customWidth="1"/>
    <col min="47" max="47" width="4.00390625" style="2" customWidth="1"/>
    <col min="48" max="49" width="4.140625" style="2" customWidth="1"/>
    <col min="50" max="50" width="4.00390625" style="2" customWidth="1"/>
    <col min="51" max="51" width="4.140625" style="2" customWidth="1"/>
    <col min="52" max="52" width="4.00390625" style="2" customWidth="1"/>
    <col min="53" max="53" width="4.140625" style="2" customWidth="1"/>
    <col min="54" max="61" width="4.00390625" style="2" customWidth="1"/>
    <col min="62" max="62" width="9.7109375" style="2" customWidth="1"/>
    <col min="63" max="63" width="4.140625" style="2" customWidth="1"/>
    <col min="64" max="64" width="4.00390625" style="2" customWidth="1"/>
    <col min="65" max="65" width="4.140625" style="2" customWidth="1"/>
    <col min="66" max="66" width="4.00390625" style="2" customWidth="1"/>
    <col min="67" max="67" width="4.140625" style="2" customWidth="1"/>
    <col min="68" max="68" width="4.00390625" style="2" customWidth="1"/>
    <col min="69" max="69" width="4.140625" style="2" customWidth="1"/>
    <col min="70" max="70" width="4.00390625" style="2" customWidth="1"/>
    <col min="71" max="71" width="4.140625" style="2" customWidth="1"/>
    <col min="72" max="73" width="4.00390625" style="2" customWidth="1"/>
    <col min="74" max="74" width="4.140625" style="2" customWidth="1"/>
    <col min="75" max="75" width="4.00390625" style="2" customWidth="1"/>
    <col min="76" max="79" width="4.140625" style="2" customWidth="1"/>
    <col min="80" max="80" width="4.00390625" style="2" customWidth="1"/>
    <col min="81" max="81" width="4.140625" style="2" customWidth="1"/>
    <col min="82" max="82" width="4.00390625" style="2" customWidth="1"/>
    <col min="83" max="83" width="4.140625" style="2" customWidth="1"/>
    <col min="84" max="84" width="4.00390625" style="2" customWidth="1"/>
    <col min="85" max="85" width="4.140625" style="2" customWidth="1"/>
    <col min="86" max="86" width="4.00390625" style="2" customWidth="1"/>
    <col min="87" max="88" width="4.140625" style="2" customWidth="1"/>
    <col min="89" max="89" width="4.00390625" style="2" customWidth="1"/>
    <col min="90" max="90" width="4.140625" style="2" customWidth="1"/>
    <col min="91" max="91" width="4.00390625" style="2" customWidth="1"/>
    <col min="92" max="92" width="4.140625" style="2" customWidth="1"/>
    <col min="93" max="93" width="4.00390625" style="2" customWidth="1"/>
    <col min="94" max="94" width="4.140625" style="2" customWidth="1"/>
    <col min="95" max="100" width="4.00390625" style="2" customWidth="1"/>
    <col min="101" max="106" width="4.00390625" style="2" hidden="1" customWidth="1"/>
    <col min="107" max="107" width="6.421875" style="3" customWidth="1"/>
    <col min="108" max="108" width="4.140625" style="2" customWidth="1"/>
    <col min="109" max="109" width="4.00390625" style="2" customWidth="1"/>
    <col min="110" max="110" width="4.140625" style="2" customWidth="1"/>
    <col min="111" max="111" width="4.00390625" style="2" customWidth="1"/>
    <col min="112" max="112" width="4.140625" style="2" customWidth="1"/>
    <col min="113" max="113" width="4.00390625" style="2" customWidth="1"/>
    <col min="114" max="114" width="4.140625" style="2" customWidth="1"/>
    <col min="115" max="115" width="4.00390625" style="2" customWidth="1"/>
    <col min="116" max="116" width="4.140625" style="2" customWidth="1"/>
    <col min="117" max="118" width="4.00390625" style="2" customWidth="1"/>
    <col min="119" max="119" width="4.140625" style="2" customWidth="1"/>
    <col min="120" max="120" width="4.00390625" style="2" customWidth="1"/>
    <col min="121" max="121" width="4.140625" style="2" customWidth="1"/>
    <col min="122" max="123" width="4.00390625" style="2" customWidth="1"/>
    <col min="124" max="124" width="4.140625" style="2" customWidth="1"/>
    <col min="125" max="125" width="4.00390625" style="2" customWidth="1"/>
    <col min="126" max="126" width="4.140625" style="2" customWidth="1"/>
    <col min="127" max="127" width="4.00390625" style="2" customWidth="1"/>
    <col min="128" max="128" width="4.140625" style="2" customWidth="1"/>
    <col min="129" max="129" width="4.00390625" style="2" customWidth="1"/>
    <col min="130" max="130" width="4.140625" style="2" customWidth="1"/>
    <col min="131" max="131" width="4.00390625" style="2" customWidth="1"/>
    <col min="132" max="133" width="4.140625" style="2" customWidth="1"/>
    <col min="134" max="134" width="4.00390625" style="2" customWidth="1"/>
    <col min="135" max="135" width="4.140625" style="2" customWidth="1"/>
    <col min="136" max="136" width="4.00390625" style="2" customWidth="1"/>
    <col min="137" max="137" width="4.140625" style="2" customWidth="1"/>
    <col min="138" max="145" width="4.00390625" style="2" customWidth="1"/>
    <col min="146" max="147" width="4.00390625" style="2" hidden="1" customWidth="1"/>
    <col min="148" max="148" width="12.8515625" style="2" customWidth="1"/>
    <col min="149" max="149" width="4.140625" style="2" customWidth="1"/>
    <col min="150" max="150" width="4.00390625" style="2" customWidth="1"/>
    <col min="151" max="151" width="4.140625" style="2" customWidth="1"/>
    <col min="152" max="152" width="4.00390625" style="2" customWidth="1"/>
    <col min="153" max="153" width="4.140625" style="2" customWidth="1"/>
    <col min="154" max="154" width="4.00390625" style="2" customWidth="1"/>
    <col min="155" max="155" width="4.140625" style="2" customWidth="1"/>
    <col min="156" max="156" width="4.00390625" style="2" customWidth="1"/>
    <col min="157" max="157" width="4.140625" style="2" customWidth="1"/>
    <col min="158" max="159" width="4.00390625" style="2" customWidth="1"/>
    <col min="160" max="160" width="4.140625" style="2" customWidth="1"/>
    <col min="161" max="161" width="4.00390625" style="2" customWidth="1"/>
    <col min="162" max="162" width="4.140625" style="2" customWidth="1"/>
    <col min="163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8" width="4.00390625" style="2" customWidth="1"/>
    <col min="169" max="169" width="4.140625" style="2" customWidth="1"/>
    <col min="170" max="170" width="4.00390625" style="2" customWidth="1"/>
    <col min="171" max="171" width="4.140625" style="2" customWidth="1"/>
    <col min="172" max="172" width="4.00390625" style="2" customWidth="1"/>
    <col min="173" max="174" width="4.140625" style="2" customWidth="1"/>
    <col min="175" max="175" width="4.00390625" style="2" customWidth="1"/>
    <col min="176" max="176" width="4.140625" style="2" customWidth="1"/>
    <col min="177" max="177" width="4.00390625" style="2" customWidth="1"/>
    <col min="178" max="178" width="4.140625" style="2" customWidth="1"/>
    <col min="179" max="186" width="4.00390625" style="2" customWidth="1"/>
    <col min="187" max="192" width="4.00390625" style="2" hidden="1" customWidth="1"/>
    <col min="193" max="193" width="7.140625" style="2" customWidth="1"/>
    <col min="194" max="194" width="4.140625" style="2" customWidth="1"/>
    <col min="195" max="195" width="4.00390625" style="2" customWidth="1"/>
    <col min="196" max="196" width="4.140625" style="2" customWidth="1"/>
    <col min="197" max="197" width="4.00390625" style="2" customWidth="1"/>
    <col min="198" max="198" width="4.140625" style="2" customWidth="1"/>
    <col min="199" max="199" width="4.00390625" style="2" customWidth="1"/>
    <col min="200" max="200" width="4.140625" style="2" customWidth="1"/>
    <col min="201" max="201" width="4.00390625" style="2" customWidth="1"/>
    <col min="202" max="202" width="4.140625" style="2" customWidth="1"/>
    <col min="203" max="204" width="4.00390625" style="2" customWidth="1"/>
    <col min="205" max="205" width="4.140625" style="2" customWidth="1"/>
    <col min="206" max="206" width="4.00390625" style="2" customWidth="1"/>
    <col min="207" max="207" width="4.140625" style="2" customWidth="1"/>
    <col min="208" max="209" width="4.00390625" style="2" customWidth="1"/>
    <col min="210" max="210" width="4.140625" style="2" customWidth="1"/>
    <col min="211" max="211" width="4.00390625" style="2" customWidth="1"/>
    <col min="212" max="212" width="4.140625" style="2" customWidth="1"/>
    <col min="213" max="213" width="4.00390625" style="2" customWidth="1"/>
    <col min="214" max="214" width="4.140625" style="2" customWidth="1"/>
    <col min="215" max="215" width="4.00390625" style="2" customWidth="1"/>
    <col min="216" max="216" width="4.140625" style="2" customWidth="1"/>
    <col min="217" max="217" width="4.00390625" style="2" customWidth="1"/>
    <col min="218" max="221" width="4.140625" style="2" customWidth="1"/>
    <col min="222" max="222" width="4.00390625" style="2" customWidth="1"/>
    <col min="223" max="223" width="4.140625" style="2" customWidth="1"/>
    <col min="224" max="231" width="4.00390625" style="2" customWidth="1"/>
    <col min="232" max="234" width="4.00390625" style="2" hidden="1" customWidth="1"/>
    <col min="235" max="235" width="0.9921875" style="2" hidden="1" customWidth="1"/>
    <col min="236" max="237" width="4.00390625" style="2" hidden="1" customWidth="1"/>
    <col min="238" max="16384" width="0" style="3" hidden="1" customWidth="1"/>
  </cols>
  <sheetData>
    <row r="1" spans="9:237" ht="14.25" thickBot="1" thickTop="1">
      <c r="I1" s="2">
        <f>(90*K1)</f>
        <v>3420</v>
      </c>
      <c r="K1" s="2">
        <v>38</v>
      </c>
      <c r="IC1" s="79"/>
    </row>
    <row r="2" spans="1:237" s="88" customFormat="1" ht="25.5" customHeight="1" thickBot="1" thickTop="1">
      <c r="A2" s="80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  <c r="W2" s="84"/>
      <c r="X2" s="141" t="s">
        <v>78</v>
      </c>
      <c r="Y2" s="142" t="s">
        <v>79</v>
      </c>
      <c r="Z2" s="142" t="s">
        <v>80</v>
      </c>
      <c r="AA2" s="142" t="s">
        <v>81</v>
      </c>
      <c r="AB2" s="142" t="s">
        <v>109</v>
      </c>
      <c r="AC2" s="142" t="s">
        <v>110</v>
      </c>
      <c r="AD2" s="142" t="s">
        <v>111</v>
      </c>
      <c r="AE2" s="142" t="s">
        <v>78</v>
      </c>
      <c r="AF2" s="142" t="s">
        <v>113</v>
      </c>
      <c r="AG2" s="142" t="s">
        <v>78</v>
      </c>
      <c r="AH2" s="142" t="s">
        <v>116</v>
      </c>
      <c r="AI2" s="142" t="s">
        <v>117</v>
      </c>
      <c r="AJ2" s="142" t="s">
        <v>120</v>
      </c>
      <c r="AK2" s="142" t="s">
        <v>121</v>
      </c>
      <c r="AL2" s="142" t="s">
        <v>123</v>
      </c>
      <c r="AM2" s="142" t="s">
        <v>80</v>
      </c>
      <c r="AN2" s="142" t="s">
        <v>110</v>
      </c>
      <c r="AO2" s="142" t="s">
        <v>116</v>
      </c>
      <c r="AP2" s="142" t="s">
        <v>127</v>
      </c>
      <c r="AQ2" s="142" t="s">
        <v>116</v>
      </c>
      <c r="AR2" s="142" t="s">
        <v>127</v>
      </c>
      <c r="AS2" s="142" t="s">
        <v>110</v>
      </c>
      <c r="AT2" s="142" t="s">
        <v>110</v>
      </c>
      <c r="AU2" s="142" t="s">
        <v>129</v>
      </c>
      <c r="AV2" s="142" t="s">
        <v>80</v>
      </c>
      <c r="AW2" s="142" t="s">
        <v>78</v>
      </c>
      <c r="AX2" s="142" t="s">
        <v>81</v>
      </c>
      <c r="AY2" s="142" t="s">
        <v>129</v>
      </c>
      <c r="AZ2" s="142" t="s">
        <v>129</v>
      </c>
      <c r="BA2" s="142" t="s">
        <v>132</v>
      </c>
      <c r="BB2" s="142" t="s">
        <v>81</v>
      </c>
      <c r="BC2" s="142" t="s">
        <v>110</v>
      </c>
      <c r="BD2" s="142" t="s">
        <v>133</v>
      </c>
      <c r="BE2" s="142" t="s">
        <v>110</v>
      </c>
      <c r="BF2" s="142" t="s">
        <v>127</v>
      </c>
      <c r="BG2" s="142" t="s">
        <v>81</v>
      </c>
      <c r="BH2" s="142" t="s">
        <v>80</v>
      </c>
      <c r="BI2" s="142" t="s">
        <v>133</v>
      </c>
      <c r="BJ2" s="84"/>
      <c r="BK2" s="86" t="str">
        <f aca="true" t="shared" si="0" ref="BK2:BT3">X2</f>
        <v>3-0</v>
      </c>
      <c r="BL2" s="85" t="str">
        <f t="shared" si="0"/>
        <v>0-4</v>
      </c>
      <c r="BM2" s="85" t="str">
        <f t="shared" si="0"/>
        <v>1-1</v>
      </c>
      <c r="BN2" s="85" t="str">
        <f t="shared" si="0"/>
        <v>0-1</v>
      </c>
      <c r="BO2" s="85" t="str">
        <f t="shared" si="0"/>
        <v>2-1</v>
      </c>
      <c r="BP2" s="85" t="str">
        <f t="shared" si="0"/>
        <v>0-0</v>
      </c>
      <c r="BQ2" s="85" t="str">
        <f t="shared" si="0"/>
        <v>1-5</v>
      </c>
      <c r="BR2" s="85" t="str">
        <f t="shared" si="0"/>
        <v>3-0</v>
      </c>
      <c r="BS2" s="85" t="str">
        <f t="shared" si="0"/>
        <v>4-2</v>
      </c>
      <c r="BT2" s="85" t="str">
        <f t="shared" si="0"/>
        <v>3-0</v>
      </c>
      <c r="BU2" s="85" t="str">
        <f aca="true" t="shared" si="1" ref="BU2:CD3">AH2</f>
        <v>0-2</v>
      </c>
      <c r="BV2" s="85" t="str">
        <f t="shared" si="1"/>
        <v>6-1</v>
      </c>
      <c r="BW2" s="85" t="str">
        <f t="shared" si="1"/>
        <v>2-4</v>
      </c>
      <c r="BX2" s="85" t="str">
        <f t="shared" si="1"/>
        <v>4-0</v>
      </c>
      <c r="BY2" s="85" t="str">
        <f t="shared" si="1"/>
        <v>3-1</v>
      </c>
      <c r="BZ2" s="85" t="str">
        <f t="shared" si="1"/>
        <v>1-1</v>
      </c>
      <c r="CA2" s="85" t="str">
        <f t="shared" si="1"/>
        <v>0-0</v>
      </c>
      <c r="CB2" s="85" t="str">
        <f t="shared" si="1"/>
        <v>0-2</v>
      </c>
      <c r="CC2" s="85" t="str">
        <f t="shared" si="1"/>
        <v>1-0</v>
      </c>
      <c r="CD2" s="85" t="str">
        <f t="shared" si="1"/>
        <v>0-2</v>
      </c>
      <c r="CE2" s="85" t="str">
        <f aca="true" t="shared" si="2" ref="CE2:CN3">AR2</f>
        <v>1-0</v>
      </c>
      <c r="CF2" s="85" t="str">
        <f t="shared" si="2"/>
        <v>0-0</v>
      </c>
      <c r="CG2" s="85" t="str">
        <f t="shared" si="2"/>
        <v>0-0</v>
      </c>
      <c r="CH2" s="85" t="str">
        <f t="shared" si="2"/>
        <v>2-0</v>
      </c>
      <c r="CI2" s="85" t="str">
        <f t="shared" si="2"/>
        <v>1-1</v>
      </c>
      <c r="CJ2" s="85" t="str">
        <f t="shared" si="2"/>
        <v>3-0</v>
      </c>
      <c r="CK2" s="85" t="str">
        <f t="shared" si="2"/>
        <v>0-1</v>
      </c>
      <c r="CL2" s="85" t="str">
        <f t="shared" si="2"/>
        <v>2-0</v>
      </c>
      <c r="CM2" s="85" t="str">
        <f t="shared" si="2"/>
        <v>2-0</v>
      </c>
      <c r="CN2" s="85" t="str">
        <f t="shared" si="2"/>
        <v>7-0</v>
      </c>
      <c r="CO2" s="85" t="str">
        <f aca="true" t="shared" si="3" ref="CO2:CV3">BB2</f>
        <v>0-1</v>
      </c>
      <c r="CP2" s="85" t="str">
        <f t="shared" si="3"/>
        <v>0-0</v>
      </c>
      <c r="CQ2" s="85" t="str">
        <f t="shared" si="3"/>
        <v>1-3</v>
      </c>
      <c r="CR2" s="85" t="str">
        <f t="shared" si="3"/>
        <v>0-0</v>
      </c>
      <c r="CS2" s="85" t="str">
        <f t="shared" si="3"/>
        <v>1-0</v>
      </c>
      <c r="CT2" s="85" t="str">
        <f t="shared" si="3"/>
        <v>0-1</v>
      </c>
      <c r="CU2" s="85" t="str">
        <f t="shared" si="3"/>
        <v>1-1</v>
      </c>
      <c r="CV2" s="85" t="str">
        <f t="shared" si="3"/>
        <v>1-3</v>
      </c>
      <c r="CW2" s="85" t="e">
        <f>#REF!</f>
        <v>#REF!</v>
      </c>
      <c r="CX2" s="85" t="e">
        <f>#REF!</f>
        <v>#REF!</v>
      </c>
      <c r="CY2" s="85" t="e">
        <f>#REF!</f>
        <v>#REF!</v>
      </c>
      <c r="CZ2" s="85" t="e">
        <f>#REF!</f>
        <v>#REF!</v>
      </c>
      <c r="DA2" s="85" t="e">
        <f>#REF!</f>
        <v>#REF!</v>
      </c>
      <c r="DB2" s="85" t="e">
        <f>#REF!</f>
        <v>#REF!</v>
      </c>
      <c r="DC2" s="84"/>
      <c r="DD2" s="85" t="str">
        <f>BK2</f>
        <v>3-0</v>
      </c>
      <c r="DE2" s="85" t="str">
        <f aca="true" t="shared" si="4" ref="DE2:EQ2">BL2</f>
        <v>0-4</v>
      </c>
      <c r="DF2" s="85" t="str">
        <f t="shared" si="4"/>
        <v>1-1</v>
      </c>
      <c r="DG2" s="85" t="str">
        <f t="shared" si="4"/>
        <v>0-1</v>
      </c>
      <c r="DH2" s="85" t="str">
        <f t="shared" si="4"/>
        <v>2-1</v>
      </c>
      <c r="DI2" s="85" t="str">
        <f t="shared" si="4"/>
        <v>0-0</v>
      </c>
      <c r="DJ2" s="85" t="str">
        <f t="shared" si="4"/>
        <v>1-5</v>
      </c>
      <c r="DK2" s="85" t="str">
        <f t="shared" si="4"/>
        <v>3-0</v>
      </c>
      <c r="DL2" s="85" t="str">
        <f t="shared" si="4"/>
        <v>4-2</v>
      </c>
      <c r="DM2" s="85" t="str">
        <f t="shared" si="4"/>
        <v>3-0</v>
      </c>
      <c r="DN2" s="85" t="str">
        <f t="shared" si="4"/>
        <v>0-2</v>
      </c>
      <c r="DO2" s="85" t="str">
        <f t="shared" si="4"/>
        <v>6-1</v>
      </c>
      <c r="DP2" s="85" t="str">
        <f t="shared" si="4"/>
        <v>2-4</v>
      </c>
      <c r="DQ2" s="85" t="str">
        <f t="shared" si="4"/>
        <v>4-0</v>
      </c>
      <c r="DR2" s="85" t="str">
        <f t="shared" si="4"/>
        <v>3-1</v>
      </c>
      <c r="DS2" s="85" t="str">
        <f t="shared" si="4"/>
        <v>1-1</v>
      </c>
      <c r="DT2" s="85" t="str">
        <f t="shared" si="4"/>
        <v>0-0</v>
      </c>
      <c r="DU2" s="85" t="str">
        <f t="shared" si="4"/>
        <v>0-2</v>
      </c>
      <c r="DV2" s="85" t="str">
        <f t="shared" si="4"/>
        <v>1-0</v>
      </c>
      <c r="DW2" s="85" t="str">
        <f t="shared" si="4"/>
        <v>0-2</v>
      </c>
      <c r="DX2" s="85" t="str">
        <f t="shared" si="4"/>
        <v>1-0</v>
      </c>
      <c r="DY2" s="85" t="str">
        <f t="shared" si="4"/>
        <v>0-0</v>
      </c>
      <c r="DZ2" s="85" t="str">
        <f t="shared" si="4"/>
        <v>0-0</v>
      </c>
      <c r="EA2" s="85" t="str">
        <f t="shared" si="4"/>
        <v>2-0</v>
      </c>
      <c r="EB2" s="85" t="str">
        <f t="shared" si="4"/>
        <v>1-1</v>
      </c>
      <c r="EC2" s="85" t="str">
        <f t="shared" si="4"/>
        <v>3-0</v>
      </c>
      <c r="ED2" s="85" t="str">
        <f t="shared" si="4"/>
        <v>0-1</v>
      </c>
      <c r="EE2" s="85" t="str">
        <f t="shared" si="4"/>
        <v>2-0</v>
      </c>
      <c r="EF2" s="85" t="str">
        <f t="shared" si="4"/>
        <v>2-0</v>
      </c>
      <c r="EG2" s="85" t="str">
        <f t="shared" si="4"/>
        <v>7-0</v>
      </c>
      <c r="EH2" s="85" t="str">
        <f t="shared" si="4"/>
        <v>0-1</v>
      </c>
      <c r="EI2" s="85" t="str">
        <f t="shared" si="4"/>
        <v>0-0</v>
      </c>
      <c r="EJ2" s="85" t="str">
        <f t="shared" si="4"/>
        <v>1-3</v>
      </c>
      <c r="EK2" s="85" t="str">
        <f t="shared" si="4"/>
        <v>0-0</v>
      </c>
      <c r="EL2" s="85" t="str">
        <f t="shared" si="4"/>
        <v>1-0</v>
      </c>
      <c r="EM2" s="85" t="str">
        <f t="shared" si="4"/>
        <v>0-1</v>
      </c>
      <c r="EN2" s="85" t="str">
        <f t="shared" si="4"/>
        <v>1-1</v>
      </c>
      <c r="EO2" s="85" t="str">
        <f t="shared" si="4"/>
        <v>1-3</v>
      </c>
      <c r="EP2" s="85" t="e">
        <f t="shared" si="4"/>
        <v>#REF!</v>
      </c>
      <c r="EQ2" s="85" t="e">
        <f t="shared" si="4"/>
        <v>#REF!</v>
      </c>
      <c r="ER2" s="84"/>
      <c r="ES2" s="85" t="str">
        <f aca="true" t="shared" si="5" ref="ES2:FB3">DD2</f>
        <v>3-0</v>
      </c>
      <c r="ET2" s="85" t="str">
        <f t="shared" si="5"/>
        <v>0-4</v>
      </c>
      <c r="EU2" s="85" t="str">
        <f t="shared" si="5"/>
        <v>1-1</v>
      </c>
      <c r="EV2" s="85" t="str">
        <f t="shared" si="5"/>
        <v>0-1</v>
      </c>
      <c r="EW2" s="85" t="str">
        <f t="shared" si="5"/>
        <v>2-1</v>
      </c>
      <c r="EX2" s="85" t="str">
        <f t="shared" si="5"/>
        <v>0-0</v>
      </c>
      <c r="EY2" s="85" t="str">
        <f t="shared" si="5"/>
        <v>1-5</v>
      </c>
      <c r="EZ2" s="85" t="str">
        <f t="shared" si="5"/>
        <v>3-0</v>
      </c>
      <c r="FA2" s="85" t="str">
        <f t="shared" si="5"/>
        <v>4-2</v>
      </c>
      <c r="FB2" s="85" t="str">
        <f t="shared" si="5"/>
        <v>3-0</v>
      </c>
      <c r="FC2" s="85" t="str">
        <f aca="true" t="shared" si="6" ref="FC2:FL3">DN2</f>
        <v>0-2</v>
      </c>
      <c r="FD2" s="85" t="str">
        <f t="shared" si="6"/>
        <v>6-1</v>
      </c>
      <c r="FE2" s="85" t="str">
        <f t="shared" si="6"/>
        <v>2-4</v>
      </c>
      <c r="FF2" s="85" t="str">
        <f t="shared" si="6"/>
        <v>4-0</v>
      </c>
      <c r="FG2" s="85" t="str">
        <f t="shared" si="6"/>
        <v>3-1</v>
      </c>
      <c r="FH2" s="85" t="str">
        <f t="shared" si="6"/>
        <v>1-1</v>
      </c>
      <c r="FI2" s="85" t="str">
        <f t="shared" si="6"/>
        <v>0-0</v>
      </c>
      <c r="FJ2" s="85" t="str">
        <f t="shared" si="6"/>
        <v>0-2</v>
      </c>
      <c r="FK2" s="85" t="str">
        <f t="shared" si="6"/>
        <v>1-0</v>
      </c>
      <c r="FL2" s="85" t="str">
        <f t="shared" si="6"/>
        <v>0-2</v>
      </c>
      <c r="FM2" s="85" t="str">
        <f aca="true" t="shared" si="7" ref="FM2:FV3">DX2</f>
        <v>1-0</v>
      </c>
      <c r="FN2" s="85" t="str">
        <f t="shared" si="7"/>
        <v>0-0</v>
      </c>
      <c r="FO2" s="85" t="str">
        <f t="shared" si="7"/>
        <v>0-0</v>
      </c>
      <c r="FP2" s="85" t="str">
        <f t="shared" si="7"/>
        <v>2-0</v>
      </c>
      <c r="FQ2" s="85" t="str">
        <f t="shared" si="7"/>
        <v>1-1</v>
      </c>
      <c r="FR2" s="85" t="str">
        <f t="shared" si="7"/>
        <v>3-0</v>
      </c>
      <c r="FS2" s="85" t="str">
        <f t="shared" si="7"/>
        <v>0-1</v>
      </c>
      <c r="FT2" s="85" t="str">
        <f t="shared" si="7"/>
        <v>2-0</v>
      </c>
      <c r="FU2" s="85" t="str">
        <f t="shared" si="7"/>
        <v>2-0</v>
      </c>
      <c r="FV2" s="85" t="str">
        <f t="shared" si="7"/>
        <v>7-0</v>
      </c>
      <c r="FW2" s="85" t="str">
        <f aca="true" t="shared" si="8" ref="FW2:GF3">EH2</f>
        <v>0-1</v>
      </c>
      <c r="FX2" s="85" t="str">
        <f t="shared" si="8"/>
        <v>0-0</v>
      </c>
      <c r="FY2" s="85" t="str">
        <f t="shared" si="8"/>
        <v>1-3</v>
      </c>
      <c r="FZ2" s="85" t="str">
        <f t="shared" si="8"/>
        <v>0-0</v>
      </c>
      <c r="GA2" s="85" t="str">
        <f t="shared" si="8"/>
        <v>1-0</v>
      </c>
      <c r="GB2" s="85" t="str">
        <f t="shared" si="8"/>
        <v>0-1</v>
      </c>
      <c r="GC2" s="85" t="str">
        <f t="shared" si="8"/>
        <v>1-1</v>
      </c>
      <c r="GD2" s="85" t="str">
        <f t="shared" si="8"/>
        <v>1-3</v>
      </c>
      <c r="GE2" s="85" t="e">
        <f t="shared" si="8"/>
        <v>#REF!</v>
      </c>
      <c r="GF2" s="85" t="e">
        <f t="shared" si="8"/>
        <v>#REF!</v>
      </c>
      <c r="GG2" s="85" t="e">
        <f>#REF!</f>
        <v>#REF!</v>
      </c>
      <c r="GH2" s="85" t="e">
        <f>#REF!</f>
        <v>#REF!</v>
      </c>
      <c r="GI2" s="85" t="e">
        <f>#REF!</f>
        <v>#REF!</v>
      </c>
      <c r="GJ2" s="85" t="e">
        <f>#REF!</f>
        <v>#REF!</v>
      </c>
      <c r="GK2" s="84"/>
      <c r="GL2" s="85" t="str">
        <f>ES2</f>
        <v>3-0</v>
      </c>
      <c r="GM2" s="85" t="str">
        <f aca="true" t="shared" si="9" ref="GM2:IC2">ET2</f>
        <v>0-4</v>
      </c>
      <c r="GN2" s="85" t="str">
        <f t="shared" si="9"/>
        <v>1-1</v>
      </c>
      <c r="GO2" s="85" t="str">
        <f t="shared" si="9"/>
        <v>0-1</v>
      </c>
      <c r="GP2" s="85" t="str">
        <f t="shared" si="9"/>
        <v>2-1</v>
      </c>
      <c r="GQ2" s="85" t="str">
        <f t="shared" si="9"/>
        <v>0-0</v>
      </c>
      <c r="GR2" s="85" t="str">
        <f t="shared" si="9"/>
        <v>1-5</v>
      </c>
      <c r="GS2" s="85" t="str">
        <f t="shared" si="9"/>
        <v>3-0</v>
      </c>
      <c r="GT2" s="85" t="str">
        <f t="shared" si="9"/>
        <v>4-2</v>
      </c>
      <c r="GU2" s="85" t="str">
        <f t="shared" si="9"/>
        <v>3-0</v>
      </c>
      <c r="GV2" s="85" t="str">
        <f t="shared" si="9"/>
        <v>0-2</v>
      </c>
      <c r="GW2" s="85" t="str">
        <f t="shared" si="9"/>
        <v>6-1</v>
      </c>
      <c r="GX2" s="85" t="str">
        <f t="shared" si="9"/>
        <v>2-4</v>
      </c>
      <c r="GY2" s="85" t="str">
        <f t="shared" si="9"/>
        <v>4-0</v>
      </c>
      <c r="GZ2" s="85" t="str">
        <f t="shared" si="9"/>
        <v>3-1</v>
      </c>
      <c r="HA2" s="85" t="str">
        <f t="shared" si="9"/>
        <v>1-1</v>
      </c>
      <c r="HB2" s="85" t="str">
        <f t="shared" si="9"/>
        <v>0-0</v>
      </c>
      <c r="HC2" s="85" t="str">
        <f t="shared" si="9"/>
        <v>0-2</v>
      </c>
      <c r="HD2" s="85" t="str">
        <f t="shared" si="9"/>
        <v>1-0</v>
      </c>
      <c r="HE2" s="85" t="str">
        <f t="shared" si="9"/>
        <v>0-2</v>
      </c>
      <c r="HF2" s="85" t="str">
        <f t="shared" si="9"/>
        <v>1-0</v>
      </c>
      <c r="HG2" s="85" t="str">
        <f t="shared" si="9"/>
        <v>0-0</v>
      </c>
      <c r="HH2" s="85" t="str">
        <f t="shared" si="9"/>
        <v>0-0</v>
      </c>
      <c r="HI2" s="85" t="str">
        <f t="shared" si="9"/>
        <v>2-0</v>
      </c>
      <c r="HJ2" s="85" t="str">
        <f t="shared" si="9"/>
        <v>1-1</v>
      </c>
      <c r="HK2" s="85" t="str">
        <f t="shared" si="9"/>
        <v>3-0</v>
      </c>
      <c r="HL2" s="85" t="str">
        <f t="shared" si="9"/>
        <v>0-1</v>
      </c>
      <c r="HM2" s="85" t="str">
        <f t="shared" si="9"/>
        <v>2-0</v>
      </c>
      <c r="HN2" s="85" t="str">
        <f t="shared" si="9"/>
        <v>2-0</v>
      </c>
      <c r="HO2" s="85" t="str">
        <f t="shared" si="9"/>
        <v>7-0</v>
      </c>
      <c r="HP2" s="85" t="str">
        <f t="shared" si="9"/>
        <v>0-1</v>
      </c>
      <c r="HQ2" s="85" t="str">
        <f t="shared" si="9"/>
        <v>0-0</v>
      </c>
      <c r="HR2" s="85" t="str">
        <f t="shared" si="9"/>
        <v>1-3</v>
      </c>
      <c r="HS2" s="85" t="str">
        <f t="shared" si="9"/>
        <v>0-0</v>
      </c>
      <c r="HT2" s="85" t="str">
        <f t="shared" si="9"/>
        <v>1-0</v>
      </c>
      <c r="HU2" s="85" t="str">
        <f t="shared" si="9"/>
        <v>0-1</v>
      </c>
      <c r="HV2" s="85" t="str">
        <f t="shared" si="9"/>
        <v>1-1</v>
      </c>
      <c r="HW2" s="87" t="str">
        <f t="shared" si="9"/>
        <v>1-3</v>
      </c>
      <c r="HX2" s="183" t="e">
        <f t="shared" si="9"/>
        <v>#REF!</v>
      </c>
      <c r="HY2" s="85" t="e">
        <f t="shared" si="9"/>
        <v>#REF!</v>
      </c>
      <c r="HZ2" s="85" t="e">
        <f t="shared" si="9"/>
        <v>#REF!</v>
      </c>
      <c r="IA2" s="85" t="e">
        <f t="shared" si="9"/>
        <v>#REF!</v>
      </c>
      <c r="IB2" s="85" t="e">
        <f t="shared" si="9"/>
        <v>#REF!</v>
      </c>
      <c r="IC2" s="87" t="e">
        <f t="shared" si="9"/>
        <v>#REF!</v>
      </c>
    </row>
    <row r="3" spans="1:246" s="97" customFormat="1" ht="91.5" customHeight="1" thickBot="1" thickTop="1">
      <c r="A3" s="89"/>
      <c r="B3" s="90"/>
      <c r="C3" s="187" t="s">
        <v>0</v>
      </c>
      <c r="D3" s="187" t="s">
        <v>1</v>
      </c>
      <c r="E3" s="187" t="s">
        <v>2</v>
      </c>
      <c r="F3" s="187" t="s">
        <v>3</v>
      </c>
      <c r="G3" s="187" t="s">
        <v>4</v>
      </c>
      <c r="H3" s="187" t="s">
        <v>5</v>
      </c>
      <c r="I3" s="187" t="s">
        <v>6</v>
      </c>
      <c r="J3" s="187" t="s">
        <v>7</v>
      </c>
      <c r="K3" s="187" t="s">
        <v>8</v>
      </c>
      <c r="L3" s="187" t="s">
        <v>51</v>
      </c>
      <c r="M3" s="187" t="s">
        <v>46</v>
      </c>
      <c r="N3" s="187" t="s">
        <v>47</v>
      </c>
      <c r="O3" s="187" t="s">
        <v>48</v>
      </c>
      <c r="P3" s="187" t="s">
        <v>49</v>
      </c>
      <c r="Q3" s="187" t="s">
        <v>50</v>
      </c>
      <c r="R3" s="187" t="s">
        <v>9</v>
      </c>
      <c r="S3" s="187" t="s">
        <v>10</v>
      </c>
      <c r="T3" s="187" t="s">
        <v>11</v>
      </c>
      <c r="U3" s="187" t="s">
        <v>12</v>
      </c>
      <c r="V3" s="187" t="s">
        <v>13</v>
      </c>
      <c r="W3" s="91"/>
      <c r="X3" s="147" t="s">
        <v>82</v>
      </c>
      <c r="Y3" s="66" t="s">
        <v>83</v>
      </c>
      <c r="Z3" s="148" t="s">
        <v>84</v>
      </c>
      <c r="AA3" s="66" t="s">
        <v>85</v>
      </c>
      <c r="AB3" s="148" t="s">
        <v>86</v>
      </c>
      <c r="AC3" s="66" t="s">
        <v>87</v>
      </c>
      <c r="AD3" s="66" t="s">
        <v>88</v>
      </c>
      <c r="AE3" s="148" t="s">
        <v>89</v>
      </c>
      <c r="AF3" s="66" t="s">
        <v>91</v>
      </c>
      <c r="AG3" s="148" t="s">
        <v>92</v>
      </c>
      <c r="AH3" s="66" t="s">
        <v>93</v>
      </c>
      <c r="AI3" s="148" t="s">
        <v>94</v>
      </c>
      <c r="AJ3" s="66" t="s">
        <v>95</v>
      </c>
      <c r="AK3" s="148" t="s">
        <v>96</v>
      </c>
      <c r="AL3" s="66" t="s">
        <v>97</v>
      </c>
      <c r="AM3" s="148" t="s">
        <v>98</v>
      </c>
      <c r="AN3" s="66" t="s">
        <v>99</v>
      </c>
      <c r="AO3" s="92" t="s">
        <v>82</v>
      </c>
      <c r="AP3" s="148" t="s">
        <v>83</v>
      </c>
      <c r="AQ3" s="66" t="s">
        <v>84</v>
      </c>
      <c r="AR3" s="148" t="s">
        <v>85</v>
      </c>
      <c r="AS3" s="66" t="s">
        <v>86</v>
      </c>
      <c r="AT3" s="148" t="s">
        <v>87</v>
      </c>
      <c r="AU3" s="148" t="s">
        <v>88</v>
      </c>
      <c r="AV3" s="66" t="s">
        <v>89</v>
      </c>
      <c r="AW3" s="148" t="s">
        <v>91</v>
      </c>
      <c r="AX3" s="66" t="s">
        <v>92</v>
      </c>
      <c r="AY3" s="148" t="s">
        <v>93</v>
      </c>
      <c r="AZ3" s="66" t="s">
        <v>94</v>
      </c>
      <c r="BA3" s="148" t="s">
        <v>95</v>
      </c>
      <c r="BB3" s="66" t="s">
        <v>96</v>
      </c>
      <c r="BC3" s="148" t="s">
        <v>97</v>
      </c>
      <c r="BD3" s="66" t="s">
        <v>98</v>
      </c>
      <c r="BE3" s="148" t="s">
        <v>99</v>
      </c>
      <c r="BF3" s="148" t="s">
        <v>134</v>
      </c>
      <c r="BG3" s="66" t="s">
        <v>134</v>
      </c>
      <c r="BH3" s="66" t="s">
        <v>135</v>
      </c>
      <c r="BI3" s="148" t="s">
        <v>135</v>
      </c>
      <c r="BJ3" s="91"/>
      <c r="BK3" s="93" t="str">
        <f t="shared" si="0"/>
        <v>Tavernes</v>
      </c>
      <c r="BL3" s="93" t="str">
        <f t="shared" si="0"/>
        <v>Discóbolo</v>
      </c>
      <c r="BM3" s="93" t="str">
        <f t="shared" si="0"/>
        <v>Xirivella</v>
      </c>
      <c r="BN3" s="93" t="str">
        <f t="shared" si="0"/>
        <v>Torrent EF</v>
      </c>
      <c r="BO3" s="93" t="str">
        <f t="shared" si="0"/>
        <v>Alberic</v>
      </c>
      <c r="BP3" s="93" t="str">
        <f t="shared" si="0"/>
        <v>Olímpic</v>
      </c>
      <c r="BQ3" s="93" t="str">
        <f t="shared" si="0"/>
        <v>Pobla Llarga</v>
      </c>
      <c r="BR3" s="93" t="str">
        <f t="shared" si="0"/>
        <v>Canals</v>
      </c>
      <c r="BS3" s="93" t="str">
        <f t="shared" si="0"/>
        <v>Juventud Bº Xto</v>
      </c>
      <c r="BT3" s="93" t="str">
        <f t="shared" si="0"/>
        <v>Paiporta</v>
      </c>
      <c r="BU3" s="93" t="str">
        <f t="shared" si="1"/>
        <v>B. Luz</v>
      </c>
      <c r="BV3" s="93" t="str">
        <f t="shared" si="1"/>
        <v>CD Torrent</v>
      </c>
      <c r="BW3" s="93" t="str">
        <f t="shared" si="1"/>
        <v>Sedaví</v>
      </c>
      <c r="BX3" s="93" t="str">
        <f t="shared" si="1"/>
        <v>Guadassuar</v>
      </c>
      <c r="BY3" s="93" t="str">
        <f t="shared" si="1"/>
        <v>Carcaixent</v>
      </c>
      <c r="BZ3" s="93" t="str">
        <f t="shared" si="1"/>
        <v>Emfu L'Alcúdia</v>
      </c>
      <c r="CA3" s="93" t="str">
        <f t="shared" si="1"/>
        <v>Sueca</v>
      </c>
      <c r="CB3" s="93" t="str">
        <f t="shared" si="1"/>
        <v>Tavernes</v>
      </c>
      <c r="CC3" s="93" t="str">
        <f t="shared" si="1"/>
        <v>Discóbolo</v>
      </c>
      <c r="CD3" s="93" t="str">
        <f t="shared" si="1"/>
        <v>Xirivella</v>
      </c>
      <c r="CE3" s="93" t="str">
        <f t="shared" si="2"/>
        <v>Torrent EF</v>
      </c>
      <c r="CF3" s="93" t="str">
        <f t="shared" si="2"/>
        <v>Alberic</v>
      </c>
      <c r="CG3" s="93" t="str">
        <f t="shared" si="2"/>
        <v>Olímpic</v>
      </c>
      <c r="CH3" s="93" t="str">
        <f t="shared" si="2"/>
        <v>Pobla Llarga</v>
      </c>
      <c r="CI3" s="93" t="str">
        <f t="shared" si="2"/>
        <v>Canals</v>
      </c>
      <c r="CJ3" s="93" t="str">
        <f t="shared" si="2"/>
        <v>Juventud Bº Xto</v>
      </c>
      <c r="CK3" s="93" t="str">
        <f t="shared" si="2"/>
        <v>Paiporta</v>
      </c>
      <c r="CL3" s="93" t="str">
        <f t="shared" si="2"/>
        <v>B. Luz</v>
      </c>
      <c r="CM3" s="93" t="str">
        <f t="shared" si="2"/>
        <v>CD Torrent</v>
      </c>
      <c r="CN3" s="93" t="str">
        <f t="shared" si="2"/>
        <v>Sedaví</v>
      </c>
      <c r="CO3" s="93" t="str">
        <f t="shared" si="3"/>
        <v>Guadassuar</v>
      </c>
      <c r="CP3" s="93" t="str">
        <f t="shared" si="3"/>
        <v>Carcaixent</v>
      </c>
      <c r="CQ3" s="93" t="str">
        <f t="shared" si="3"/>
        <v>Emfu L'Alcúdia</v>
      </c>
      <c r="CR3" s="93" t="str">
        <f t="shared" si="3"/>
        <v>Sueca</v>
      </c>
      <c r="CS3" s="93" t="str">
        <f t="shared" si="3"/>
        <v>Vinaròs</v>
      </c>
      <c r="CT3" s="93" t="str">
        <f t="shared" si="3"/>
        <v>Vinaròs</v>
      </c>
      <c r="CU3" s="93" t="str">
        <f t="shared" si="3"/>
        <v>Crevillent</v>
      </c>
      <c r="CV3" s="93" t="str">
        <f t="shared" si="3"/>
        <v>Crevillent</v>
      </c>
      <c r="CW3" s="93" t="e">
        <f>#REF!</f>
        <v>#REF!</v>
      </c>
      <c r="CX3" s="93" t="e">
        <f>#REF!</f>
        <v>#REF!</v>
      </c>
      <c r="CY3" s="93" t="e">
        <f>#REF!</f>
        <v>#REF!</v>
      </c>
      <c r="CZ3" s="93" t="e">
        <f>#REF!</f>
        <v>#REF!</v>
      </c>
      <c r="DA3" s="93" t="e">
        <f>#REF!</f>
        <v>#REF!</v>
      </c>
      <c r="DB3" s="93" t="e">
        <f>#REF!</f>
        <v>#REF!</v>
      </c>
      <c r="DC3" s="189" t="s">
        <v>16</v>
      </c>
      <c r="DD3" s="93" t="str">
        <f>BK3</f>
        <v>Tavernes</v>
      </c>
      <c r="DE3" s="93" t="str">
        <f aca="true" t="shared" si="10" ref="DE3:EQ3">BL3</f>
        <v>Discóbolo</v>
      </c>
      <c r="DF3" s="93" t="str">
        <f t="shared" si="10"/>
        <v>Xirivella</v>
      </c>
      <c r="DG3" s="93" t="str">
        <f t="shared" si="10"/>
        <v>Torrent EF</v>
      </c>
      <c r="DH3" s="93" t="str">
        <f t="shared" si="10"/>
        <v>Alberic</v>
      </c>
      <c r="DI3" s="93" t="str">
        <f t="shared" si="10"/>
        <v>Olímpic</v>
      </c>
      <c r="DJ3" s="93" t="str">
        <f t="shared" si="10"/>
        <v>Pobla Llarga</v>
      </c>
      <c r="DK3" s="93" t="str">
        <f t="shared" si="10"/>
        <v>Canals</v>
      </c>
      <c r="DL3" s="93" t="str">
        <f t="shared" si="10"/>
        <v>Juventud Bº Xto</v>
      </c>
      <c r="DM3" s="93" t="str">
        <f t="shared" si="10"/>
        <v>Paiporta</v>
      </c>
      <c r="DN3" s="93" t="str">
        <f t="shared" si="10"/>
        <v>B. Luz</v>
      </c>
      <c r="DO3" s="93" t="str">
        <f t="shared" si="10"/>
        <v>CD Torrent</v>
      </c>
      <c r="DP3" s="93" t="str">
        <f t="shared" si="10"/>
        <v>Sedaví</v>
      </c>
      <c r="DQ3" s="93" t="str">
        <f t="shared" si="10"/>
        <v>Guadassuar</v>
      </c>
      <c r="DR3" s="93" t="str">
        <f t="shared" si="10"/>
        <v>Carcaixent</v>
      </c>
      <c r="DS3" s="93" t="str">
        <f t="shared" si="10"/>
        <v>Emfu L'Alcúdia</v>
      </c>
      <c r="DT3" s="93" t="str">
        <f t="shared" si="10"/>
        <v>Sueca</v>
      </c>
      <c r="DU3" s="93" t="str">
        <f t="shared" si="10"/>
        <v>Tavernes</v>
      </c>
      <c r="DV3" s="93" t="str">
        <f t="shared" si="10"/>
        <v>Discóbolo</v>
      </c>
      <c r="DW3" s="93" t="str">
        <f t="shared" si="10"/>
        <v>Xirivella</v>
      </c>
      <c r="DX3" s="93" t="str">
        <f t="shared" si="10"/>
        <v>Torrent EF</v>
      </c>
      <c r="DY3" s="93" t="str">
        <f t="shared" si="10"/>
        <v>Alberic</v>
      </c>
      <c r="DZ3" s="93" t="str">
        <f t="shared" si="10"/>
        <v>Olímpic</v>
      </c>
      <c r="EA3" s="93" t="str">
        <f t="shared" si="10"/>
        <v>Pobla Llarga</v>
      </c>
      <c r="EB3" s="93" t="str">
        <f t="shared" si="10"/>
        <v>Canals</v>
      </c>
      <c r="EC3" s="93" t="str">
        <f t="shared" si="10"/>
        <v>Juventud Bº Xto</v>
      </c>
      <c r="ED3" s="93" t="str">
        <f t="shared" si="10"/>
        <v>Paiporta</v>
      </c>
      <c r="EE3" s="93" t="str">
        <f t="shared" si="10"/>
        <v>B. Luz</v>
      </c>
      <c r="EF3" s="93" t="str">
        <f t="shared" si="10"/>
        <v>CD Torrent</v>
      </c>
      <c r="EG3" s="93" t="str">
        <f t="shared" si="10"/>
        <v>Sedaví</v>
      </c>
      <c r="EH3" s="93" t="str">
        <f t="shared" si="10"/>
        <v>Guadassuar</v>
      </c>
      <c r="EI3" s="93" t="str">
        <f t="shared" si="10"/>
        <v>Carcaixent</v>
      </c>
      <c r="EJ3" s="93" t="str">
        <f t="shared" si="10"/>
        <v>Emfu L'Alcúdia</v>
      </c>
      <c r="EK3" s="93" t="str">
        <f t="shared" si="10"/>
        <v>Sueca</v>
      </c>
      <c r="EL3" s="93" t="str">
        <f t="shared" si="10"/>
        <v>Vinaròs</v>
      </c>
      <c r="EM3" s="93" t="str">
        <f t="shared" si="10"/>
        <v>Vinaròs</v>
      </c>
      <c r="EN3" s="93" t="str">
        <f t="shared" si="10"/>
        <v>Crevillent</v>
      </c>
      <c r="EO3" s="93" t="str">
        <f t="shared" si="10"/>
        <v>Crevillent</v>
      </c>
      <c r="EP3" s="93" t="e">
        <f t="shared" si="10"/>
        <v>#REF!</v>
      </c>
      <c r="EQ3" s="93" t="e">
        <f t="shared" si="10"/>
        <v>#REF!</v>
      </c>
      <c r="ER3" s="94"/>
      <c r="ES3" s="93" t="str">
        <f t="shared" si="5"/>
        <v>Tavernes</v>
      </c>
      <c r="ET3" s="93" t="str">
        <f t="shared" si="5"/>
        <v>Discóbolo</v>
      </c>
      <c r="EU3" s="93" t="str">
        <f t="shared" si="5"/>
        <v>Xirivella</v>
      </c>
      <c r="EV3" s="93" t="str">
        <f t="shared" si="5"/>
        <v>Torrent EF</v>
      </c>
      <c r="EW3" s="93" t="str">
        <f t="shared" si="5"/>
        <v>Alberic</v>
      </c>
      <c r="EX3" s="93" t="str">
        <f t="shared" si="5"/>
        <v>Olímpic</v>
      </c>
      <c r="EY3" s="93" t="str">
        <f t="shared" si="5"/>
        <v>Pobla Llarga</v>
      </c>
      <c r="EZ3" s="93" t="str">
        <f t="shared" si="5"/>
        <v>Canals</v>
      </c>
      <c r="FA3" s="93" t="str">
        <f t="shared" si="5"/>
        <v>Juventud Bº Xto</v>
      </c>
      <c r="FB3" s="93" t="str">
        <f t="shared" si="5"/>
        <v>Paiporta</v>
      </c>
      <c r="FC3" s="93" t="str">
        <f t="shared" si="6"/>
        <v>B. Luz</v>
      </c>
      <c r="FD3" s="93" t="str">
        <f t="shared" si="6"/>
        <v>CD Torrent</v>
      </c>
      <c r="FE3" s="93" t="str">
        <f t="shared" si="6"/>
        <v>Sedaví</v>
      </c>
      <c r="FF3" s="93" t="str">
        <f t="shared" si="6"/>
        <v>Guadassuar</v>
      </c>
      <c r="FG3" s="93" t="str">
        <f t="shared" si="6"/>
        <v>Carcaixent</v>
      </c>
      <c r="FH3" s="93" t="str">
        <f t="shared" si="6"/>
        <v>Emfu L'Alcúdia</v>
      </c>
      <c r="FI3" s="93" t="str">
        <f t="shared" si="6"/>
        <v>Sueca</v>
      </c>
      <c r="FJ3" s="93" t="str">
        <f t="shared" si="6"/>
        <v>Tavernes</v>
      </c>
      <c r="FK3" s="93" t="str">
        <f t="shared" si="6"/>
        <v>Discóbolo</v>
      </c>
      <c r="FL3" s="93" t="str">
        <f t="shared" si="6"/>
        <v>Xirivella</v>
      </c>
      <c r="FM3" s="93" t="str">
        <f t="shared" si="7"/>
        <v>Torrent EF</v>
      </c>
      <c r="FN3" s="93" t="str">
        <f t="shared" si="7"/>
        <v>Alberic</v>
      </c>
      <c r="FO3" s="93" t="str">
        <f t="shared" si="7"/>
        <v>Olímpic</v>
      </c>
      <c r="FP3" s="93" t="str">
        <f t="shared" si="7"/>
        <v>Pobla Llarga</v>
      </c>
      <c r="FQ3" s="93" t="str">
        <f t="shared" si="7"/>
        <v>Canals</v>
      </c>
      <c r="FR3" s="93" t="str">
        <f t="shared" si="7"/>
        <v>Juventud Bº Xto</v>
      </c>
      <c r="FS3" s="93" t="str">
        <f t="shared" si="7"/>
        <v>Paiporta</v>
      </c>
      <c r="FT3" s="93" t="str">
        <f t="shared" si="7"/>
        <v>B. Luz</v>
      </c>
      <c r="FU3" s="93" t="str">
        <f t="shared" si="7"/>
        <v>CD Torrent</v>
      </c>
      <c r="FV3" s="93" t="str">
        <f t="shared" si="7"/>
        <v>Sedaví</v>
      </c>
      <c r="FW3" s="93" t="str">
        <f t="shared" si="8"/>
        <v>Guadassuar</v>
      </c>
      <c r="FX3" s="93" t="str">
        <f t="shared" si="8"/>
        <v>Carcaixent</v>
      </c>
      <c r="FY3" s="93" t="str">
        <f t="shared" si="8"/>
        <v>Emfu L'Alcúdia</v>
      </c>
      <c r="FZ3" s="93" t="str">
        <f t="shared" si="8"/>
        <v>Sueca</v>
      </c>
      <c r="GA3" s="93" t="str">
        <f t="shared" si="8"/>
        <v>Vinaròs</v>
      </c>
      <c r="GB3" s="93" t="str">
        <f t="shared" si="8"/>
        <v>Vinaròs</v>
      </c>
      <c r="GC3" s="93" t="str">
        <f t="shared" si="8"/>
        <v>Crevillent</v>
      </c>
      <c r="GD3" s="93" t="str">
        <f t="shared" si="8"/>
        <v>Crevillent</v>
      </c>
      <c r="GE3" s="93" t="e">
        <f t="shared" si="8"/>
        <v>#REF!</v>
      </c>
      <c r="GF3" s="93" t="e">
        <f t="shared" si="8"/>
        <v>#REF!</v>
      </c>
      <c r="GG3" s="93" t="e">
        <f>#REF!</f>
        <v>#REF!</v>
      </c>
      <c r="GH3" s="93" t="e">
        <f>#REF!</f>
        <v>#REF!</v>
      </c>
      <c r="GI3" s="93" t="e">
        <f>#REF!</f>
        <v>#REF!</v>
      </c>
      <c r="GJ3" s="93" t="e">
        <f>#REF!</f>
        <v>#REF!</v>
      </c>
      <c r="GK3" s="94"/>
      <c r="GL3" s="93" t="str">
        <f>ES3</f>
        <v>Tavernes</v>
      </c>
      <c r="GM3" s="93" t="str">
        <f aca="true" t="shared" si="11" ref="GM3:IC3">ET3</f>
        <v>Discóbolo</v>
      </c>
      <c r="GN3" s="93" t="str">
        <f t="shared" si="11"/>
        <v>Xirivella</v>
      </c>
      <c r="GO3" s="93" t="str">
        <f t="shared" si="11"/>
        <v>Torrent EF</v>
      </c>
      <c r="GP3" s="93" t="str">
        <f t="shared" si="11"/>
        <v>Alberic</v>
      </c>
      <c r="GQ3" s="93" t="str">
        <f t="shared" si="11"/>
        <v>Olímpic</v>
      </c>
      <c r="GR3" s="93" t="str">
        <f t="shared" si="11"/>
        <v>Pobla Llarga</v>
      </c>
      <c r="GS3" s="93" t="str">
        <f t="shared" si="11"/>
        <v>Canals</v>
      </c>
      <c r="GT3" s="93" t="str">
        <f t="shared" si="11"/>
        <v>Juventud Bº Xto</v>
      </c>
      <c r="GU3" s="93" t="str">
        <f t="shared" si="11"/>
        <v>Paiporta</v>
      </c>
      <c r="GV3" s="93" t="str">
        <f t="shared" si="11"/>
        <v>B. Luz</v>
      </c>
      <c r="GW3" s="93" t="str">
        <f t="shared" si="11"/>
        <v>CD Torrent</v>
      </c>
      <c r="GX3" s="93" t="str">
        <f t="shared" si="11"/>
        <v>Sedaví</v>
      </c>
      <c r="GY3" s="93" t="str">
        <f t="shared" si="11"/>
        <v>Guadassuar</v>
      </c>
      <c r="GZ3" s="93" t="str">
        <f t="shared" si="11"/>
        <v>Carcaixent</v>
      </c>
      <c r="HA3" s="93" t="str">
        <f t="shared" si="11"/>
        <v>Emfu L'Alcúdia</v>
      </c>
      <c r="HB3" s="93" t="str">
        <f t="shared" si="11"/>
        <v>Sueca</v>
      </c>
      <c r="HC3" s="93" t="str">
        <f t="shared" si="11"/>
        <v>Tavernes</v>
      </c>
      <c r="HD3" s="93" t="str">
        <f t="shared" si="11"/>
        <v>Discóbolo</v>
      </c>
      <c r="HE3" s="93" t="str">
        <f t="shared" si="11"/>
        <v>Xirivella</v>
      </c>
      <c r="HF3" s="93" t="str">
        <f t="shared" si="11"/>
        <v>Torrent EF</v>
      </c>
      <c r="HG3" s="93" t="str">
        <f t="shared" si="11"/>
        <v>Alberic</v>
      </c>
      <c r="HH3" s="93" t="str">
        <f t="shared" si="11"/>
        <v>Olímpic</v>
      </c>
      <c r="HI3" s="93" t="str">
        <f t="shared" si="11"/>
        <v>Pobla Llarga</v>
      </c>
      <c r="HJ3" s="93" t="str">
        <f t="shared" si="11"/>
        <v>Canals</v>
      </c>
      <c r="HK3" s="93" t="str">
        <f t="shared" si="11"/>
        <v>Juventud Bº Xto</v>
      </c>
      <c r="HL3" s="93" t="str">
        <f t="shared" si="11"/>
        <v>Paiporta</v>
      </c>
      <c r="HM3" s="93" t="str">
        <f t="shared" si="11"/>
        <v>B. Luz</v>
      </c>
      <c r="HN3" s="93" t="str">
        <f t="shared" si="11"/>
        <v>CD Torrent</v>
      </c>
      <c r="HO3" s="93" t="str">
        <f t="shared" si="11"/>
        <v>Sedaví</v>
      </c>
      <c r="HP3" s="93" t="str">
        <f t="shared" si="11"/>
        <v>Guadassuar</v>
      </c>
      <c r="HQ3" s="93" t="str">
        <f t="shared" si="11"/>
        <v>Carcaixent</v>
      </c>
      <c r="HR3" s="93" t="str">
        <f t="shared" si="11"/>
        <v>Emfu L'Alcúdia</v>
      </c>
      <c r="HS3" s="93" t="str">
        <f t="shared" si="11"/>
        <v>Sueca</v>
      </c>
      <c r="HT3" s="93" t="str">
        <f t="shared" si="11"/>
        <v>Vinaròs</v>
      </c>
      <c r="HU3" s="93" t="str">
        <f t="shared" si="11"/>
        <v>Vinaròs</v>
      </c>
      <c r="HV3" s="93" t="str">
        <f t="shared" si="11"/>
        <v>Crevillent</v>
      </c>
      <c r="HW3" s="95" t="str">
        <f t="shared" si="11"/>
        <v>Crevillent</v>
      </c>
      <c r="HX3" s="184" t="e">
        <f t="shared" si="11"/>
        <v>#REF!</v>
      </c>
      <c r="HY3" s="93" t="e">
        <f t="shared" si="11"/>
        <v>#REF!</v>
      </c>
      <c r="HZ3" s="93" t="e">
        <f t="shared" si="11"/>
        <v>#REF!</v>
      </c>
      <c r="IA3" s="93" t="e">
        <f t="shared" si="11"/>
        <v>#REF!</v>
      </c>
      <c r="IB3" s="93" t="e">
        <f t="shared" si="11"/>
        <v>#REF!</v>
      </c>
      <c r="IC3" s="95" t="e">
        <f t="shared" si="11"/>
        <v>#REF!</v>
      </c>
      <c r="ID3" s="96"/>
      <c r="IE3" s="96"/>
      <c r="IF3" s="96"/>
      <c r="IG3" s="96"/>
      <c r="IH3" s="96"/>
      <c r="II3" s="96"/>
      <c r="IJ3" s="96"/>
      <c r="IK3" s="96"/>
      <c r="IL3" s="96"/>
    </row>
    <row r="4" spans="1:246" s="97" customFormat="1" ht="18" customHeight="1" thickBot="1" thickTop="1">
      <c r="A4" s="75"/>
      <c r="B4" s="9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99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1</v>
      </c>
      <c r="BG4" s="5">
        <v>2</v>
      </c>
      <c r="BH4" s="5">
        <v>3</v>
      </c>
      <c r="BI4" s="5">
        <v>4</v>
      </c>
      <c r="BJ4" s="100" t="s">
        <v>15</v>
      </c>
      <c r="BK4" s="5">
        <v>1</v>
      </c>
      <c r="BL4" s="5">
        <v>2</v>
      </c>
      <c r="BM4" s="5">
        <v>3</v>
      </c>
      <c r="BN4" s="5">
        <v>4</v>
      </c>
      <c r="BO4" s="5">
        <v>5</v>
      </c>
      <c r="BP4" s="5">
        <v>6</v>
      </c>
      <c r="BQ4" s="5">
        <v>7</v>
      </c>
      <c r="BR4" s="5">
        <v>8</v>
      </c>
      <c r="BS4" s="5">
        <v>9</v>
      </c>
      <c r="BT4" s="5">
        <v>10</v>
      </c>
      <c r="BU4" s="5">
        <v>11</v>
      </c>
      <c r="BV4" s="5">
        <v>12</v>
      </c>
      <c r="BW4" s="5">
        <v>13</v>
      </c>
      <c r="BX4" s="5">
        <v>14</v>
      </c>
      <c r="BY4" s="5">
        <v>15</v>
      </c>
      <c r="BZ4" s="5">
        <v>16</v>
      </c>
      <c r="CA4" s="5">
        <v>17</v>
      </c>
      <c r="CB4" s="5">
        <v>18</v>
      </c>
      <c r="CC4" s="5">
        <v>19</v>
      </c>
      <c r="CD4" s="5">
        <v>20</v>
      </c>
      <c r="CE4" s="5">
        <v>21</v>
      </c>
      <c r="CF4" s="5">
        <v>22</v>
      </c>
      <c r="CG4" s="5">
        <v>23</v>
      </c>
      <c r="CH4" s="5">
        <v>24</v>
      </c>
      <c r="CI4" s="5">
        <v>25</v>
      </c>
      <c r="CJ4" s="5">
        <v>26</v>
      </c>
      <c r="CK4" s="5">
        <v>27</v>
      </c>
      <c r="CL4" s="5">
        <v>28</v>
      </c>
      <c r="CM4" s="5">
        <v>29</v>
      </c>
      <c r="CN4" s="5">
        <v>30</v>
      </c>
      <c r="CO4" s="5">
        <v>31</v>
      </c>
      <c r="CP4" s="5">
        <v>32</v>
      </c>
      <c r="CQ4" s="5">
        <v>33</v>
      </c>
      <c r="CR4" s="5">
        <v>34</v>
      </c>
      <c r="CS4" s="5">
        <v>1</v>
      </c>
      <c r="CT4" s="5">
        <v>2</v>
      </c>
      <c r="CU4" s="5">
        <v>3</v>
      </c>
      <c r="CV4" s="5">
        <v>4</v>
      </c>
      <c r="CW4" s="5">
        <v>5</v>
      </c>
      <c r="CX4" s="6">
        <v>6</v>
      </c>
      <c r="CY4" s="5">
        <v>3</v>
      </c>
      <c r="CZ4" s="5">
        <v>4</v>
      </c>
      <c r="DA4" s="5">
        <v>5</v>
      </c>
      <c r="DB4" s="6">
        <v>6</v>
      </c>
      <c r="DC4" s="190"/>
      <c r="DD4" s="5">
        <v>1</v>
      </c>
      <c r="DE4" s="5">
        <v>2</v>
      </c>
      <c r="DF4" s="5">
        <v>3</v>
      </c>
      <c r="DG4" s="5">
        <v>4</v>
      </c>
      <c r="DH4" s="5">
        <v>5</v>
      </c>
      <c r="DI4" s="5">
        <v>6</v>
      </c>
      <c r="DJ4" s="5">
        <v>7</v>
      </c>
      <c r="DK4" s="5">
        <v>8</v>
      </c>
      <c r="DL4" s="5">
        <v>9</v>
      </c>
      <c r="DM4" s="5">
        <v>10</v>
      </c>
      <c r="DN4" s="5">
        <v>11</v>
      </c>
      <c r="DO4" s="5">
        <v>12</v>
      </c>
      <c r="DP4" s="5">
        <v>13</v>
      </c>
      <c r="DQ4" s="5">
        <v>14</v>
      </c>
      <c r="DR4" s="5">
        <v>15</v>
      </c>
      <c r="DS4" s="5">
        <v>16</v>
      </c>
      <c r="DT4" s="5">
        <v>17</v>
      </c>
      <c r="DU4" s="5">
        <v>18</v>
      </c>
      <c r="DV4" s="5">
        <v>19</v>
      </c>
      <c r="DW4" s="5">
        <v>20</v>
      </c>
      <c r="DX4" s="5">
        <v>21</v>
      </c>
      <c r="DY4" s="5">
        <v>22</v>
      </c>
      <c r="DZ4" s="5">
        <v>23</v>
      </c>
      <c r="EA4" s="5">
        <v>24</v>
      </c>
      <c r="EB4" s="5">
        <v>25</v>
      </c>
      <c r="EC4" s="5">
        <v>26</v>
      </c>
      <c r="ED4" s="5">
        <v>27</v>
      </c>
      <c r="EE4" s="5">
        <v>28</v>
      </c>
      <c r="EF4" s="5">
        <v>29</v>
      </c>
      <c r="EG4" s="5">
        <v>30</v>
      </c>
      <c r="EH4" s="5">
        <v>31</v>
      </c>
      <c r="EI4" s="5">
        <v>32</v>
      </c>
      <c r="EJ4" s="5">
        <v>33</v>
      </c>
      <c r="EK4" s="5">
        <v>34</v>
      </c>
      <c r="EL4" s="5">
        <v>1</v>
      </c>
      <c r="EM4" s="5">
        <v>2</v>
      </c>
      <c r="EN4" s="5">
        <v>3</v>
      </c>
      <c r="EO4" s="5">
        <v>4</v>
      </c>
      <c r="EP4" s="5">
        <v>5</v>
      </c>
      <c r="EQ4" s="6">
        <v>6</v>
      </c>
      <c r="ER4" s="101" t="s">
        <v>17</v>
      </c>
      <c r="ES4" s="5">
        <v>1</v>
      </c>
      <c r="ET4" s="5">
        <v>2</v>
      </c>
      <c r="EU4" s="5">
        <v>3</v>
      </c>
      <c r="EV4" s="5">
        <v>4</v>
      </c>
      <c r="EW4" s="5">
        <v>5</v>
      </c>
      <c r="EX4" s="5">
        <v>6</v>
      </c>
      <c r="EY4" s="5">
        <v>7</v>
      </c>
      <c r="EZ4" s="5">
        <v>8</v>
      </c>
      <c r="FA4" s="5">
        <v>9</v>
      </c>
      <c r="FB4" s="5">
        <v>10</v>
      </c>
      <c r="FC4" s="5">
        <v>11</v>
      </c>
      <c r="FD4" s="5">
        <v>12</v>
      </c>
      <c r="FE4" s="5">
        <v>13</v>
      </c>
      <c r="FF4" s="5">
        <v>14</v>
      </c>
      <c r="FG4" s="5">
        <v>15</v>
      </c>
      <c r="FH4" s="5">
        <v>16</v>
      </c>
      <c r="FI4" s="5">
        <v>17</v>
      </c>
      <c r="FJ4" s="5">
        <v>18</v>
      </c>
      <c r="FK4" s="5">
        <v>19</v>
      </c>
      <c r="FL4" s="5">
        <v>20</v>
      </c>
      <c r="FM4" s="5">
        <v>21</v>
      </c>
      <c r="FN4" s="5">
        <v>22</v>
      </c>
      <c r="FO4" s="5">
        <v>23</v>
      </c>
      <c r="FP4" s="5">
        <v>24</v>
      </c>
      <c r="FQ4" s="5">
        <v>25</v>
      </c>
      <c r="FR4" s="5">
        <v>26</v>
      </c>
      <c r="FS4" s="5">
        <v>27</v>
      </c>
      <c r="FT4" s="5">
        <v>28</v>
      </c>
      <c r="FU4" s="5">
        <v>29</v>
      </c>
      <c r="FV4" s="5">
        <v>30</v>
      </c>
      <c r="FW4" s="5">
        <v>31</v>
      </c>
      <c r="FX4" s="5">
        <v>32</v>
      </c>
      <c r="FY4" s="5">
        <v>33</v>
      </c>
      <c r="FZ4" s="5">
        <v>34</v>
      </c>
      <c r="GA4" s="5">
        <v>1</v>
      </c>
      <c r="GB4" s="5">
        <v>2</v>
      </c>
      <c r="GC4" s="5">
        <v>3</v>
      </c>
      <c r="GD4" s="5">
        <v>4</v>
      </c>
      <c r="GE4" s="5">
        <v>5</v>
      </c>
      <c r="GF4" s="6">
        <v>6</v>
      </c>
      <c r="GG4" s="5">
        <v>3</v>
      </c>
      <c r="GH4" s="5">
        <v>4</v>
      </c>
      <c r="GI4" s="5">
        <v>5</v>
      </c>
      <c r="GJ4" s="6">
        <v>6</v>
      </c>
      <c r="GK4" s="102" t="s">
        <v>18</v>
      </c>
      <c r="GL4" s="5">
        <v>1</v>
      </c>
      <c r="GM4" s="5">
        <v>2</v>
      </c>
      <c r="GN4" s="5">
        <v>3</v>
      </c>
      <c r="GO4" s="5">
        <v>4</v>
      </c>
      <c r="GP4" s="5">
        <v>5</v>
      </c>
      <c r="GQ4" s="5">
        <v>6</v>
      </c>
      <c r="GR4" s="5">
        <v>7</v>
      </c>
      <c r="GS4" s="5">
        <v>8</v>
      </c>
      <c r="GT4" s="5">
        <v>9</v>
      </c>
      <c r="GU4" s="5">
        <v>10</v>
      </c>
      <c r="GV4" s="5">
        <v>11</v>
      </c>
      <c r="GW4" s="5">
        <v>12</v>
      </c>
      <c r="GX4" s="5">
        <v>13</v>
      </c>
      <c r="GY4" s="5">
        <v>14</v>
      </c>
      <c r="GZ4" s="5">
        <v>15</v>
      </c>
      <c r="HA4" s="5">
        <v>16</v>
      </c>
      <c r="HB4" s="5">
        <v>17</v>
      </c>
      <c r="HC4" s="5">
        <v>18</v>
      </c>
      <c r="HD4" s="5">
        <v>19</v>
      </c>
      <c r="HE4" s="5">
        <v>20</v>
      </c>
      <c r="HF4" s="5">
        <v>21</v>
      </c>
      <c r="HG4" s="5">
        <v>22</v>
      </c>
      <c r="HH4" s="5">
        <v>23</v>
      </c>
      <c r="HI4" s="5">
        <v>24</v>
      </c>
      <c r="HJ4" s="5">
        <v>25</v>
      </c>
      <c r="HK4" s="5">
        <v>26</v>
      </c>
      <c r="HL4" s="5">
        <v>27</v>
      </c>
      <c r="HM4" s="5">
        <v>28</v>
      </c>
      <c r="HN4" s="5">
        <v>29</v>
      </c>
      <c r="HO4" s="5">
        <v>30</v>
      </c>
      <c r="HP4" s="5">
        <v>31</v>
      </c>
      <c r="HQ4" s="5">
        <v>32</v>
      </c>
      <c r="HR4" s="5">
        <v>33</v>
      </c>
      <c r="HS4" s="5">
        <v>34</v>
      </c>
      <c r="HT4" s="5">
        <v>1</v>
      </c>
      <c r="HU4" s="5">
        <v>2</v>
      </c>
      <c r="HV4" s="5">
        <v>3</v>
      </c>
      <c r="HW4" s="7">
        <v>4</v>
      </c>
      <c r="HX4" s="185">
        <v>5</v>
      </c>
      <c r="HY4" s="6">
        <v>6</v>
      </c>
      <c r="HZ4" s="5"/>
      <c r="IA4" s="5"/>
      <c r="IB4" s="5"/>
      <c r="IC4" s="7"/>
      <c r="ID4" s="3"/>
      <c r="IE4" s="3"/>
      <c r="IF4" s="3"/>
      <c r="IG4" s="3"/>
      <c r="IH4" s="3"/>
      <c r="II4" s="3"/>
      <c r="IJ4" s="3"/>
      <c r="IK4" s="3"/>
      <c r="IL4" s="3"/>
    </row>
    <row r="5" spans="1:246" s="2" customFormat="1" ht="13.5" hidden="1" thickTop="1">
      <c r="A5" s="103" t="s">
        <v>56</v>
      </c>
      <c r="B5" s="104"/>
      <c r="C5" s="23">
        <f aca="true" t="shared" si="12" ref="C5:C43">COUNT(BK5:DB5)</f>
        <v>0</v>
      </c>
      <c r="D5" s="17">
        <f aca="true" t="shared" si="13" ref="D5:D36">COUNTIF(X5:BI5,"T")</f>
        <v>0</v>
      </c>
      <c r="E5" s="69">
        <f aca="true" t="shared" si="14" ref="E5:E43">COUNTIF(BK5:DB5,90)</f>
        <v>0</v>
      </c>
      <c r="F5" s="17">
        <f aca="true" t="shared" si="15" ref="F5:F36">COUNTIF(DD5:EQ5,"I")</f>
        <v>0</v>
      </c>
      <c r="G5" s="17">
        <f aca="true" t="shared" si="16" ref="G5:G36">COUNTIF(DD5:EQ5,"E")</f>
        <v>0</v>
      </c>
      <c r="H5" s="69">
        <f aca="true" t="shared" si="17" ref="H5:H43">COUNTIF(BK5:DB5,"S")</f>
        <v>0</v>
      </c>
      <c r="I5" s="70">
        <f aca="true" t="shared" si="18" ref="I5:I43">SUM(BK5:DB5)</f>
        <v>0</v>
      </c>
      <c r="J5" s="71" t="e">
        <f aca="true" t="shared" si="19" ref="J5:J43">ABS(I5/C5)</f>
        <v>#DIV/0!</v>
      </c>
      <c r="K5" s="71">
        <f>ABS(I5*100/I1)</f>
        <v>0</v>
      </c>
      <c r="L5" s="70">
        <v>14</v>
      </c>
      <c r="M5" s="70">
        <f aca="true" t="shared" si="20" ref="M5:M36">COUNTIF(X5:BI5,"C")+COUNTIF(X5:BI5,"T")</f>
        <v>12</v>
      </c>
      <c r="N5" s="70">
        <f>SUM(O5:Q5)</f>
        <v>2</v>
      </c>
      <c r="O5" s="70">
        <f aca="true" t="shared" si="21" ref="O5:O36">COUNTIF(X5:BI5,"DT")</f>
        <v>0</v>
      </c>
      <c r="P5" s="70">
        <f aca="true" t="shared" si="22" ref="P5:P36">COUNTIF(X5:BI5,"L")</f>
        <v>2</v>
      </c>
      <c r="Q5" s="70">
        <f aca="true" t="shared" si="23" ref="Q5:Q36">COUNTIF(X5:BI5,"S")</f>
        <v>0</v>
      </c>
      <c r="R5" s="72">
        <f aca="true" t="shared" si="24" ref="R5:R36">COUNTIF(ES5:GJ5,1)</f>
        <v>0</v>
      </c>
      <c r="S5" s="69">
        <f aca="true" t="shared" si="25" ref="S5:S36">COUNTIF(ES5:GJ5,2)</f>
        <v>0</v>
      </c>
      <c r="T5" s="69">
        <f aca="true" t="shared" si="26" ref="T5:T36">COUNTIF(ES5:GJ5,"R")</f>
        <v>0</v>
      </c>
      <c r="U5" s="69">
        <f aca="true" t="shared" si="27" ref="U5:U43">SUM(S5:T5)</f>
        <v>0</v>
      </c>
      <c r="V5" s="73">
        <f aca="true" t="shared" si="28" ref="V5:V36">SUM(GL5:IC5)</f>
        <v>0</v>
      </c>
      <c r="W5" s="105"/>
      <c r="X5" s="23" t="s">
        <v>104</v>
      </c>
      <c r="Y5" s="17" t="s">
        <v>104</v>
      </c>
      <c r="Z5" s="17" t="s">
        <v>104</v>
      </c>
      <c r="AA5" s="17" t="s">
        <v>104</v>
      </c>
      <c r="AB5" s="17" t="s">
        <v>104</v>
      </c>
      <c r="AC5" s="17" t="s">
        <v>104</v>
      </c>
      <c r="AD5" s="17" t="s">
        <v>104</v>
      </c>
      <c r="AE5" s="17" t="s">
        <v>103</v>
      </c>
      <c r="AF5" s="17" t="s">
        <v>103</v>
      </c>
      <c r="AG5" s="17" t="s">
        <v>104</v>
      </c>
      <c r="AH5" s="17" t="s">
        <v>104</v>
      </c>
      <c r="AI5" s="17" t="s">
        <v>104</v>
      </c>
      <c r="AJ5" s="17" t="s">
        <v>104</v>
      </c>
      <c r="AK5" s="17" t="s">
        <v>104</v>
      </c>
      <c r="AL5" s="17" t="s">
        <v>122</v>
      </c>
      <c r="AM5" s="17" t="s">
        <v>122</v>
      </c>
      <c r="AN5" s="17" t="s">
        <v>122</v>
      </c>
      <c r="AO5" s="17" t="s">
        <v>122</v>
      </c>
      <c r="AP5" s="17" t="s">
        <v>122</v>
      </c>
      <c r="AQ5" s="17" t="s">
        <v>122</v>
      </c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06"/>
      <c r="BF5" s="17"/>
      <c r="BG5" s="106"/>
      <c r="BH5" s="17"/>
      <c r="BI5" s="106"/>
      <c r="BJ5" s="105"/>
      <c r="BK5" s="23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06"/>
      <c r="CS5" s="17"/>
      <c r="CT5" s="106"/>
      <c r="CU5" s="17"/>
      <c r="CV5" s="106"/>
      <c r="CW5" s="17"/>
      <c r="CX5" s="17"/>
      <c r="CY5" s="17"/>
      <c r="CZ5" s="17"/>
      <c r="DA5" s="17"/>
      <c r="DB5" s="26"/>
      <c r="DC5" s="105"/>
      <c r="DD5" s="23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06"/>
      <c r="EL5" s="17"/>
      <c r="EM5" s="106"/>
      <c r="EN5" s="17"/>
      <c r="EO5" s="106"/>
      <c r="EP5" s="17"/>
      <c r="EQ5" s="17"/>
      <c r="ER5" s="107">
        <f aca="true" t="shared" si="29" ref="ER5:ER36">SUM(ES5:GJ5)</f>
        <v>0</v>
      </c>
      <c r="ES5" s="23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69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69"/>
      <c r="FS5" s="17"/>
      <c r="FT5" s="17"/>
      <c r="FU5" s="69"/>
      <c r="FV5" s="17"/>
      <c r="FW5" s="17"/>
      <c r="FX5" s="17"/>
      <c r="FY5" s="17"/>
      <c r="FZ5" s="106"/>
      <c r="GA5" s="17"/>
      <c r="GB5" s="106"/>
      <c r="GC5" s="17"/>
      <c r="GD5" s="106"/>
      <c r="GE5" s="17"/>
      <c r="GF5" s="17"/>
      <c r="GG5" s="17"/>
      <c r="GH5" s="17"/>
      <c r="GI5" s="17"/>
      <c r="GJ5" s="26"/>
      <c r="GK5" s="107">
        <f aca="true" t="shared" si="30" ref="GK5:GK10">SUM(GL5:IC5)</f>
        <v>0</v>
      </c>
      <c r="GL5" s="23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06"/>
      <c r="HT5" s="17"/>
      <c r="HU5" s="106"/>
      <c r="HV5" s="17"/>
      <c r="HW5" s="18"/>
      <c r="HX5" s="23"/>
      <c r="HY5" s="17"/>
      <c r="HZ5" s="17"/>
      <c r="IA5" s="17"/>
      <c r="IB5" s="17"/>
      <c r="IC5" s="18"/>
      <c r="ID5" s="3"/>
      <c r="IE5" s="3"/>
      <c r="IF5" s="3"/>
      <c r="IG5" s="3"/>
      <c r="IH5" s="3"/>
      <c r="II5" s="3"/>
      <c r="IJ5" s="3"/>
      <c r="IK5" s="3"/>
      <c r="IL5" s="3"/>
    </row>
    <row r="6" spans="1:237" ht="13.5" thickTop="1">
      <c r="A6" s="108" t="s">
        <v>57</v>
      </c>
      <c r="B6" s="76"/>
      <c r="C6" s="23">
        <f t="shared" si="12"/>
        <v>29</v>
      </c>
      <c r="D6" s="17">
        <f t="shared" si="13"/>
        <v>29</v>
      </c>
      <c r="E6" s="69">
        <f t="shared" si="14"/>
        <v>28</v>
      </c>
      <c r="F6" s="17">
        <f t="shared" si="15"/>
        <v>0</v>
      </c>
      <c r="G6" s="17">
        <f t="shared" si="16"/>
        <v>0</v>
      </c>
      <c r="H6" s="69">
        <f t="shared" si="17"/>
        <v>0</v>
      </c>
      <c r="I6" s="70">
        <f t="shared" si="18"/>
        <v>2609</v>
      </c>
      <c r="J6" s="71">
        <f t="shared" si="19"/>
        <v>89.96551724137932</v>
      </c>
      <c r="K6" s="71">
        <f>ABS(I6*100/I1)</f>
        <v>76.28654970760233</v>
      </c>
      <c r="L6" s="70">
        <f>K1</f>
        <v>38</v>
      </c>
      <c r="M6" s="70">
        <f t="shared" si="20"/>
        <v>36</v>
      </c>
      <c r="N6" s="70">
        <f aca="true" t="shared" si="31" ref="N6:N38">SUM(O6:Q6)</f>
        <v>2</v>
      </c>
      <c r="O6" s="70">
        <f t="shared" si="21"/>
        <v>0</v>
      </c>
      <c r="P6" s="70">
        <f t="shared" si="22"/>
        <v>2</v>
      </c>
      <c r="Q6" s="178">
        <f t="shared" si="23"/>
        <v>0</v>
      </c>
      <c r="R6" s="186">
        <f t="shared" si="24"/>
        <v>0</v>
      </c>
      <c r="S6" s="179">
        <f t="shared" si="25"/>
        <v>0</v>
      </c>
      <c r="T6" s="179">
        <f t="shared" si="26"/>
        <v>1</v>
      </c>
      <c r="U6" s="69">
        <f t="shared" si="27"/>
        <v>1</v>
      </c>
      <c r="V6" s="73">
        <f t="shared" si="28"/>
        <v>-18</v>
      </c>
      <c r="W6" s="105"/>
      <c r="X6" s="109" t="s">
        <v>101</v>
      </c>
      <c r="Y6" s="69" t="s">
        <v>101</v>
      </c>
      <c r="Z6" s="69" t="s">
        <v>101</v>
      </c>
      <c r="AA6" s="69" t="s">
        <v>101</v>
      </c>
      <c r="AB6" s="69" t="s">
        <v>101</v>
      </c>
      <c r="AC6" s="69" t="s">
        <v>101</v>
      </c>
      <c r="AD6" s="69" t="s">
        <v>101</v>
      </c>
      <c r="AE6" s="69" t="s">
        <v>101</v>
      </c>
      <c r="AF6" s="69" t="s">
        <v>101</v>
      </c>
      <c r="AG6" s="69" t="s">
        <v>101</v>
      </c>
      <c r="AH6" s="69" t="s">
        <v>101</v>
      </c>
      <c r="AI6" s="69" t="s">
        <v>101</v>
      </c>
      <c r="AJ6" s="69" t="s">
        <v>101</v>
      </c>
      <c r="AK6" s="69" t="s">
        <v>101</v>
      </c>
      <c r="AL6" s="69" t="s">
        <v>101</v>
      </c>
      <c r="AM6" s="69" t="s">
        <v>101</v>
      </c>
      <c r="AN6" s="69" t="s">
        <v>101</v>
      </c>
      <c r="AO6" s="69" t="s">
        <v>101</v>
      </c>
      <c r="AP6" s="69" t="s">
        <v>101</v>
      </c>
      <c r="AQ6" s="69" t="s">
        <v>101</v>
      </c>
      <c r="AR6" s="69" t="s">
        <v>101</v>
      </c>
      <c r="AS6" s="69" t="s">
        <v>101</v>
      </c>
      <c r="AT6" s="69" t="s">
        <v>103</v>
      </c>
      <c r="AU6" s="69" t="s">
        <v>103</v>
      </c>
      <c r="AV6" s="69" t="s">
        <v>104</v>
      </c>
      <c r="AW6" s="69" t="s">
        <v>104</v>
      </c>
      <c r="AX6" s="69" t="s">
        <v>104</v>
      </c>
      <c r="AY6" s="69" t="s">
        <v>104</v>
      </c>
      <c r="AZ6" s="69" t="s">
        <v>104</v>
      </c>
      <c r="BA6" s="69" t="s">
        <v>101</v>
      </c>
      <c r="BB6" s="69" t="s">
        <v>101</v>
      </c>
      <c r="BC6" s="69" t="s">
        <v>101</v>
      </c>
      <c r="BD6" s="69" t="s">
        <v>101</v>
      </c>
      <c r="BE6" s="73" t="s">
        <v>101</v>
      </c>
      <c r="BF6" s="69" t="s">
        <v>101</v>
      </c>
      <c r="BG6" s="73" t="s">
        <v>104</v>
      </c>
      <c r="BH6" s="69" t="s">
        <v>104</v>
      </c>
      <c r="BI6" s="73" t="s">
        <v>101</v>
      </c>
      <c r="BJ6" s="105"/>
      <c r="BK6" s="109">
        <v>90</v>
      </c>
      <c r="BL6" s="69">
        <v>90</v>
      </c>
      <c r="BM6" s="69">
        <v>90</v>
      </c>
      <c r="BN6" s="69">
        <v>90</v>
      </c>
      <c r="BO6" s="69">
        <v>90</v>
      </c>
      <c r="BP6" s="69">
        <v>90</v>
      </c>
      <c r="BQ6" s="69">
        <v>90</v>
      </c>
      <c r="BR6" s="69">
        <v>90</v>
      </c>
      <c r="BS6" s="69">
        <v>90</v>
      </c>
      <c r="BT6" s="69">
        <v>90</v>
      </c>
      <c r="BU6" s="69">
        <v>90</v>
      </c>
      <c r="BV6" s="69">
        <v>90</v>
      </c>
      <c r="BW6" s="69">
        <v>90</v>
      </c>
      <c r="BX6" s="69">
        <v>90</v>
      </c>
      <c r="BY6" s="69">
        <v>90</v>
      </c>
      <c r="BZ6" s="69">
        <v>90</v>
      </c>
      <c r="CA6" s="69">
        <v>90</v>
      </c>
      <c r="CB6" s="69">
        <v>90</v>
      </c>
      <c r="CC6" s="69">
        <v>90</v>
      </c>
      <c r="CD6" s="69">
        <v>90</v>
      </c>
      <c r="CE6" s="69">
        <v>90</v>
      </c>
      <c r="CF6" s="69">
        <v>90</v>
      </c>
      <c r="CG6" s="69"/>
      <c r="CH6" s="69"/>
      <c r="CI6" s="69"/>
      <c r="CJ6" s="69"/>
      <c r="CK6" s="69"/>
      <c r="CL6" s="69"/>
      <c r="CM6" s="69"/>
      <c r="CN6" s="69">
        <v>90</v>
      </c>
      <c r="CO6" s="69">
        <v>90</v>
      </c>
      <c r="CP6" s="69">
        <v>90</v>
      </c>
      <c r="CQ6" s="69">
        <v>90</v>
      </c>
      <c r="CR6" s="73">
        <v>90</v>
      </c>
      <c r="CS6" s="69">
        <v>90</v>
      </c>
      <c r="CT6" s="73"/>
      <c r="CU6" s="69"/>
      <c r="CV6" s="177">
        <v>89</v>
      </c>
      <c r="CW6" s="69"/>
      <c r="CX6" s="69"/>
      <c r="CY6" s="69"/>
      <c r="CZ6" s="69"/>
      <c r="DA6" s="69"/>
      <c r="DB6" s="110"/>
      <c r="DC6" s="111"/>
      <c r="DD6" s="10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73"/>
      <c r="EL6" s="69"/>
      <c r="EM6" s="73"/>
      <c r="EN6" s="69"/>
      <c r="EO6" s="73"/>
      <c r="EP6" s="69"/>
      <c r="EQ6" s="69"/>
      <c r="ER6" s="107">
        <f t="shared" si="29"/>
        <v>0</v>
      </c>
      <c r="ES6" s="10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73"/>
      <c r="GA6" s="69"/>
      <c r="GB6" s="73"/>
      <c r="GC6" s="69"/>
      <c r="GD6" s="170" t="s">
        <v>108</v>
      </c>
      <c r="GE6" s="69"/>
      <c r="GF6" s="69"/>
      <c r="GG6" s="69"/>
      <c r="GH6" s="69"/>
      <c r="GI6" s="69"/>
      <c r="GJ6" s="110"/>
      <c r="GK6" s="107">
        <f t="shared" si="30"/>
        <v>-18</v>
      </c>
      <c r="GL6" s="109">
        <v>0</v>
      </c>
      <c r="GM6" s="69">
        <v>0</v>
      </c>
      <c r="GN6" s="69">
        <v>-1</v>
      </c>
      <c r="GO6" s="69">
        <v>0</v>
      </c>
      <c r="GP6" s="69">
        <v>-1</v>
      </c>
      <c r="GQ6" s="69">
        <v>0</v>
      </c>
      <c r="GR6" s="69">
        <v>-1</v>
      </c>
      <c r="GS6" s="69">
        <v>0</v>
      </c>
      <c r="GT6" s="69">
        <v>-4</v>
      </c>
      <c r="GU6" s="69">
        <v>0</v>
      </c>
      <c r="GV6" s="69">
        <v>0</v>
      </c>
      <c r="GW6" s="69">
        <v>-1</v>
      </c>
      <c r="GX6" s="69">
        <v>-2</v>
      </c>
      <c r="GY6" s="69">
        <v>0</v>
      </c>
      <c r="GZ6" s="69">
        <v>-3</v>
      </c>
      <c r="HA6" s="69">
        <v>-1</v>
      </c>
      <c r="HB6" s="69">
        <v>0</v>
      </c>
      <c r="HC6" s="69">
        <v>0</v>
      </c>
      <c r="HD6" s="69">
        <v>0</v>
      </c>
      <c r="HE6" s="69">
        <v>0</v>
      </c>
      <c r="HF6" s="69">
        <v>0</v>
      </c>
      <c r="HG6" s="69">
        <v>0</v>
      </c>
      <c r="HH6" s="69"/>
      <c r="HI6" s="69"/>
      <c r="HJ6" s="69"/>
      <c r="HK6" s="69"/>
      <c r="HL6" s="69"/>
      <c r="HM6" s="69"/>
      <c r="HN6" s="69"/>
      <c r="HO6" s="69">
        <v>0</v>
      </c>
      <c r="HP6" s="69">
        <v>0</v>
      </c>
      <c r="HQ6" s="69">
        <v>0</v>
      </c>
      <c r="HR6" s="69">
        <v>-1</v>
      </c>
      <c r="HS6" s="73">
        <v>0</v>
      </c>
      <c r="HT6" s="69">
        <v>0</v>
      </c>
      <c r="HU6" s="73"/>
      <c r="HV6" s="69"/>
      <c r="HW6" s="112">
        <v>-3</v>
      </c>
      <c r="HX6" s="109"/>
      <c r="HY6" s="69"/>
      <c r="HZ6" s="69"/>
      <c r="IA6" s="69"/>
      <c r="IB6" s="69"/>
      <c r="IC6" s="112"/>
    </row>
    <row r="7" spans="1:246" s="2" customFormat="1" ht="12.75">
      <c r="A7" s="77" t="s">
        <v>112</v>
      </c>
      <c r="B7" s="76"/>
      <c r="C7" s="23">
        <f t="shared" si="12"/>
        <v>0</v>
      </c>
      <c r="D7" s="17">
        <f t="shared" si="13"/>
        <v>0</v>
      </c>
      <c r="E7" s="69">
        <f t="shared" si="14"/>
        <v>0</v>
      </c>
      <c r="F7" s="17">
        <f t="shared" si="15"/>
        <v>0</v>
      </c>
      <c r="G7" s="17">
        <f t="shared" si="16"/>
        <v>0</v>
      </c>
      <c r="H7" s="69">
        <f t="shared" si="17"/>
        <v>0</v>
      </c>
      <c r="I7" s="70">
        <f t="shared" si="18"/>
        <v>0</v>
      </c>
      <c r="J7" s="71" t="e">
        <f t="shared" si="19"/>
        <v>#DIV/0!</v>
      </c>
      <c r="K7" s="71">
        <f>ABS(I7*100/I1)</f>
        <v>0</v>
      </c>
      <c r="L7" s="70">
        <v>15</v>
      </c>
      <c r="M7" s="70">
        <f t="shared" si="20"/>
        <v>3</v>
      </c>
      <c r="N7" s="70">
        <f t="shared" si="31"/>
        <v>12</v>
      </c>
      <c r="O7" s="70">
        <f t="shared" si="21"/>
        <v>12</v>
      </c>
      <c r="P7" s="70">
        <f t="shared" si="22"/>
        <v>0</v>
      </c>
      <c r="Q7" s="178">
        <f t="shared" si="23"/>
        <v>0</v>
      </c>
      <c r="R7" s="186">
        <f t="shared" si="24"/>
        <v>0</v>
      </c>
      <c r="S7" s="179">
        <f t="shared" si="25"/>
        <v>0</v>
      </c>
      <c r="T7" s="179">
        <f t="shared" si="26"/>
        <v>0</v>
      </c>
      <c r="U7" s="69">
        <f t="shared" si="27"/>
        <v>0</v>
      </c>
      <c r="V7" s="73">
        <f t="shared" si="28"/>
        <v>0</v>
      </c>
      <c r="W7" s="105"/>
      <c r="X7" s="109" t="s">
        <v>105</v>
      </c>
      <c r="Y7" s="69" t="s">
        <v>105</v>
      </c>
      <c r="Z7" s="69" t="s">
        <v>105</v>
      </c>
      <c r="AA7" s="69" t="s">
        <v>105</v>
      </c>
      <c r="AB7" s="69" t="s">
        <v>105</v>
      </c>
      <c r="AC7" s="69" t="s">
        <v>105</v>
      </c>
      <c r="AD7" s="69" t="s">
        <v>105</v>
      </c>
      <c r="AE7" s="69" t="s">
        <v>104</v>
      </c>
      <c r="AF7" s="69" t="s">
        <v>104</v>
      </c>
      <c r="AG7" s="69" t="s">
        <v>105</v>
      </c>
      <c r="AH7" s="69" t="s">
        <v>105</v>
      </c>
      <c r="AI7" s="69" t="s">
        <v>105</v>
      </c>
      <c r="AJ7" s="69" t="s">
        <v>105</v>
      </c>
      <c r="AK7" s="69" t="s">
        <v>105</v>
      </c>
      <c r="AL7" s="69" t="s">
        <v>104</v>
      </c>
      <c r="AM7" s="69" t="s">
        <v>122</v>
      </c>
      <c r="AN7" s="69" t="s">
        <v>122</v>
      </c>
      <c r="AO7" s="69" t="s">
        <v>122</v>
      </c>
      <c r="AP7" s="69" t="s">
        <v>122</v>
      </c>
      <c r="AQ7" s="69" t="s">
        <v>122</v>
      </c>
      <c r="AR7" s="69" t="s">
        <v>122</v>
      </c>
      <c r="AS7" s="69" t="s">
        <v>122</v>
      </c>
      <c r="AT7" s="69" t="s">
        <v>122</v>
      </c>
      <c r="AU7" s="69" t="s">
        <v>122</v>
      </c>
      <c r="AV7" s="69" t="s">
        <v>122</v>
      </c>
      <c r="AW7" s="69" t="s">
        <v>122</v>
      </c>
      <c r="AX7" s="69" t="s">
        <v>122</v>
      </c>
      <c r="AY7" s="69" t="s">
        <v>122</v>
      </c>
      <c r="AZ7" s="69" t="s">
        <v>122</v>
      </c>
      <c r="BA7" s="69" t="s">
        <v>122</v>
      </c>
      <c r="BB7" s="69" t="s">
        <v>122</v>
      </c>
      <c r="BC7" s="69" t="s">
        <v>122</v>
      </c>
      <c r="BD7" s="69" t="s">
        <v>122</v>
      </c>
      <c r="BE7" s="69" t="s">
        <v>122</v>
      </c>
      <c r="BF7" s="69" t="s">
        <v>122</v>
      </c>
      <c r="BG7" s="69" t="s">
        <v>122</v>
      </c>
      <c r="BH7" s="69" t="s">
        <v>122</v>
      </c>
      <c r="BI7" s="69" t="s">
        <v>122</v>
      </c>
      <c r="BJ7" s="105"/>
      <c r="BK7" s="10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73"/>
      <c r="CS7" s="69"/>
      <c r="CT7" s="73"/>
      <c r="CU7" s="69"/>
      <c r="CV7" s="73"/>
      <c r="CW7" s="69"/>
      <c r="CX7" s="69"/>
      <c r="CY7" s="69"/>
      <c r="CZ7" s="69"/>
      <c r="DA7" s="69"/>
      <c r="DB7" s="110"/>
      <c r="DC7" s="105"/>
      <c r="DD7" s="10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73"/>
      <c r="EL7" s="69"/>
      <c r="EM7" s="73"/>
      <c r="EN7" s="69"/>
      <c r="EO7" s="73"/>
      <c r="EP7" s="69"/>
      <c r="EQ7" s="69"/>
      <c r="ER7" s="107">
        <f t="shared" si="29"/>
        <v>0</v>
      </c>
      <c r="ES7" s="10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73"/>
      <c r="GA7" s="69"/>
      <c r="GB7" s="73"/>
      <c r="GC7" s="69"/>
      <c r="GD7" s="73"/>
      <c r="GE7" s="69"/>
      <c r="GF7" s="69"/>
      <c r="GG7" s="69"/>
      <c r="GH7" s="69"/>
      <c r="GI7" s="69"/>
      <c r="GJ7" s="110"/>
      <c r="GK7" s="107">
        <f t="shared" si="30"/>
        <v>0</v>
      </c>
      <c r="GL7" s="10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73"/>
      <c r="HT7" s="69"/>
      <c r="HU7" s="73"/>
      <c r="HV7" s="69"/>
      <c r="HW7" s="112"/>
      <c r="HX7" s="109"/>
      <c r="HY7" s="69"/>
      <c r="HZ7" s="69"/>
      <c r="IA7" s="69"/>
      <c r="IB7" s="69"/>
      <c r="IC7" s="112"/>
      <c r="ID7" s="3"/>
      <c r="IE7" s="3"/>
      <c r="IF7" s="3"/>
      <c r="IG7" s="3"/>
      <c r="IH7" s="3"/>
      <c r="II7" s="3"/>
      <c r="IJ7" s="3"/>
      <c r="IK7" s="3"/>
      <c r="IL7" s="3"/>
    </row>
    <row r="8" spans="1:237" ht="12.75">
      <c r="A8" s="108" t="s">
        <v>124</v>
      </c>
      <c r="B8" s="76"/>
      <c r="C8" s="23">
        <f t="shared" si="12"/>
        <v>10</v>
      </c>
      <c r="D8" s="17">
        <f t="shared" si="13"/>
        <v>9</v>
      </c>
      <c r="E8" s="69">
        <f t="shared" si="14"/>
        <v>9</v>
      </c>
      <c r="F8" s="17">
        <f t="shared" si="15"/>
        <v>0</v>
      </c>
      <c r="G8" s="17">
        <f t="shared" si="16"/>
        <v>1</v>
      </c>
      <c r="H8" s="69">
        <f t="shared" si="17"/>
        <v>0</v>
      </c>
      <c r="I8" s="70">
        <f t="shared" si="18"/>
        <v>811</v>
      </c>
      <c r="J8" s="71">
        <f t="shared" si="19"/>
        <v>81.1</v>
      </c>
      <c r="K8" s="71">
        <f>ABS(I8*100/I1)</f>
        <v>23.71345029239766</v>
      </c>
      <c r="L8" s="70">
        <f>K1-16</f>
        <v>22</v>
      </c>
      <c r="M8" s="70">
        <f t="shared" si="20"/>
        <v>22</v>
      </c>
      <c r="N8" s="70">
        <f t="shared" si="31"/>
        <v>0</v>
      </c>
      <c r="O8" s="70">
        <f t="shared" si="21"/>
        <v>0</v>
      </c>
      <c r="P8" s="70">
        <f t="shared" si="22"/>
        <v>0</v>
      </c>
      <c r="Q8" s="178">
        <f t="shared" si="23"/>
        <v>0</v>
      </c>
      <c r="R8" s="186">
        <f t="shared" si="24"/>
        <v>0</v>
      </c>
      <c r="S8" s="179">
        <f t="shared" si="25"/>
        <v>0</v>
      </c>
      <c r="T8" s="179">
        <f t="shared" si="26"/>
        <v>0</v>
      </c>
      <c r="U8" s="69">
        <f t="shared" si="27"/>
        <v>0</v>
      </c>
      <c r="V8" s="73">
        <f t="shared" si="28"/>
        <v>-4</v>
      </c>
      <c r="W8" s="105"/>
      <c r="X8" s="109" t="s">
        <v>115</v>
      </c>
      <c r="Y8" s="109" t="s">
        <v>115</v>
      </c>
      <c r="Z8" s="109" t="s">
        <v>115</v>
      </c>
      <c r="AA8" s="109" t="s">
        <v>115</v>
      </c>
      <c r="AB8" s="109" t="s">
        <v>115</v>
      </c>
      <c r="AC8" s="109" t="s">
        <v>115</v>
      </c>
      <c r="AD8" s="109" t="s">
        <v>115</v>
      </c>
      <c r="AE8" s="109" t="s">
        <v>115</v>
      </c>
      <c r="AF8" s="109" t="s">
        <v>115</v>
      </c>
      <c r="AG8" s="109" t="s">
        <v>115</v>
      </c>
      <c r="AH8" s="109" t="s">
        <v>115</v>
      </c>
      <c r="AI8" s="109" t="s">
        <v>115</v>
      </c>
      <c r="AJ8" s="109" t="s">
        <v>115</v>
      </c>
      <c r="AK8" s="109" t="s">
        <v>115</v>
      </c>
      <c r="AL8" s="109" t="s">
        <v>115</v>
      </c>
      <c r="AM8" s="109" t="s">
        <v>115</v>
      </c>
      <c r="AN8" s="69" t="s">
        <v>104</v>
      </c>
      <c r="AO8" s="69" t="s">
        <v>104</v>
      </c>
      <c r="AP8" s="69" t="s">
        <v>104</v>
      </c>
      <c r="AQ8" s="69" t="s">
        <v>104</v>
      </c>
      <c r="AR8" s="69" t="s">
        <v>104</v>
      </c>
      <c r="AS8" s="69" t="s">
        <v>104</v>
      </c>
      <c r="AT8" s="69" t="s">
        <v>101</v>
      </c>
      <c r="AU8" s="69" t="s">
        <v>101</v>
      </c>
      <c r="AV8" s="69" t="s">
        <v>101</v>
      </c>
      <c r="AW8" s="69" t="s">
        <v>101</v>
      </c>
      <c r="AX8" s="69" t="s">
        <v>101</v>
      </c>
      <c r="AY8" s="69" t="s">
        <v>101</v>
      </c>
      <c r="AZ8" s="69" t="s">
        <v>101</v>
      </c>
      <c r="BA8" s="69" t="s">
        <v>104</v>
      </c>
      <c r="BB8" s="69" t="s">
        <v>104</v>
      </c>
      <c r="BC8" s="69" t="s">
        <v>104</v>
      </c>
      <c r="BD8" s="69" t="s">
        <v>104</v>
      </c>
      <c r="BE8" s="73" t="s">
        <v>104</v>
      </c>
      <c r="BF8" s="69" t="s">
        <v>104</v>
      </c>
      <c r="BG8" s="73" t="s">
        <v>101</v>
      </c>
      <c r="BH8" s="69" t="s">
        <v>101</v>
      </c>
      <c r="BI8" s="73" t="s">
        <v>104</v>
      </c>
      <c r="BJ8" s="105"/>
      <c r="BK8" s="10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109"/>
      <c r="CA8" s="69"/>
      <c r="CB8" s="69"/>
      <c r="CC8" s="69"/>
      <c r="CD8" s="69"/>
      <c r="CE8" s="69"/>
      <c r="CF8" s="69"/>
      <c r="CG8" s="69">
        <v>90</v>
      </c>
      <c r="CH8" s="69">
        <v>90</v>
      </c>
      <c r="CI8" s="69">
        <v>90</v>
      </c>
      <c r="CJ8" s="69">
        <v>90</v>
      </c>
      <c r="CK8" s="69">
        <v>90</v>
      </c>
      <c r="CL8" s="69">
        <v>90</v>
      </c>
      <c r="CM8" s="69">
        <v>90</v>
      </c>
      <c r="CN8" s="69"/>
      <c r="CO8" s="69"/>
      <c r="CP8" s="69"/>
      <c r="CQ8" s="69"/>
      <c r="CR8" s="73"/>
      <c r="CS8" s="69"/>
      <c r="CT8" s="73">
        <v>90</v>
      </c>
      <c r="CU8" s="69">
        <v>90</v>
      </c>
      <c r="CV8" s="73">
        <v>1</v>
      </c>
      <c r="CW8" s="69"/>
      <c r="CX8" s="69"/>
      <c r="CY8" s="69"/>
      <c r="CZ8" s="69"/>
      <c r="DA8" s="69"/>
      <c r="DB8" s="110"/>
      <c r="DC8" s="111"/>
      <c r="DD8" s="10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73"/>
      <c r="EL8" s="69"/>
      <c r="EM8" s="73"/>
      <c r="EN8" s="69"/>
      <c r="EO8" s="73" t="s">
        <v>107</v>
      </c>
      <c r="EP8" s="69"/>
      <c r="EQ8" s="69"/>
      <c r="ER8" s="107">
        <f t="shared" si="29"/>
        <v>0</v>
      </c>
      <c r="ES8" s="10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73"/>
      <c r="GA8" s="69"/>
      <c r="GB8" s="73"/>
      <c r="GC8" s="69"/>
      <c r="GD8" s="73"/>
      <c r="GE8" s="69"/>
      <c r="GF8" s="69"/>
      <c r="GG8" s="69"/>
      <c r="GH8" s="69"/>
      <c r="GI8" s="69"/>
      <c r="GJ8" s="110"/>
      <c r="GK8" s="107">
        <f t="shared" si="30"/>
        <v>-4</v>
      </c>
      <c r="GL8" s="10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>
        <v>0</v>
      </c>
      <c r="HI8" s="69">
        <v>0</v>
      </c>
      <c r="HJ8" s="69">
        <v>-1</v>
      </c>
      <c r="HK8" s="69">
        <v>0</v>
      </c>
      <c r="HL8" s="69">
        <v>0</v>
      </c>
      <c r="HM8" s="69">
        <v>0</v>
      </c>
      <c r="HN8" s="69">
        <v>-2</v>
      </c>
      <c r="HO8" s="69"/>
      <c r="HP8" s="69"/>
      <c r="HQ8" s="69"/>
      <c r="HR8" s="69"/>
      <c r="HS8" s="73"/>
      <c r="HT8" s="69"/>
      <c r="HU8" s="73">
        <v>0</v>
      </c>
      <c r="HV8" s="69">
        <v>-1</v>
      </c>
      <c r="HW8" s="112"/>
      <c r="HX8" s="109"/>
      <c r="HY8" s="69"/>
      <c r="HZ8" s="69"/>
      <c r="IA8" s="69"/>
      <c r="IB8" s="69"/>
      <c r="IC8" s="112"/>
    </row>
    <row r="9" spans="1:237" ht="12.75">
      <c r="A9" s="108" t="s">
        <v>130</v>
      </c>
      <c r="B9" s="76"/>
      <c r="C9" s="23">
        <f>COUNT(BK9:DB9)</f>
        <v>0</v>
      </c>
      <c r="D9" s="17">
        <f t="shared" si="13"/>
        <v>0</v>
      </c>
      <c r="E9" s="69">
        <f>COUNTIF(BK9:DB9,90)</f>
        <v>0</v>
      </c>
      <c r="F9" s="17">
        <f t="shared" si="15"/>
        <v>0</v>
      </c>
      <c r="G9" s="17">
        <f t="shared" si="16"/>
        <v>0</v>
      </c>
      <c r="H9" s="69">
        <f t="shared" si="17"/>
        <v>0</v>
      </c>
      <c r="I9" s="70">
        <f>SUM(BK9:DB9)</f>
        <v>0</v>
      </c>
      <c r="J9" s="71" t="e">
        <f>ABS(I9/C9)</f>
        <v>#DIV/0!</v>
      </c>
      <c r="K9" s="71" t="e">
        <f>ABS(I9*100/I2)</f>
        <v>#DIV/0!</v>
      </c>
      <c r="L9" s="70"/>
      <c r="M9" s="70">
        <f t="shared" si="20"/>
        <v>2</v>
      </c>
      <c r="N9" s="70">
        <f>SUM(O9:Q9)</f>
        <v>0</v>
      </c>
      <c r="O9" s="70">
        <f t="shared" si="21"/>
        <v>0</v>
      </c>
      <c r="P9" s="70">
        <f t="shared" si="22"/>
        <v>0</v>
      </c>
      <c r="Q9" s="178">
        <f t="shared" si="23"/>
        <v>0</v>
      </c>
      <c r="R9" s="186">
        <f t="shared" si="24"/>
        <v>0</v>
      </c>
      <c r="S9" s="179">
        <f t="shared" si="25"/>
        <v>0</v>
      </c>
      <c r="T9" s="179">
        <f t="shared" si="26"/>
        <v>0</v>
      </c>
      <c r="U9" s="69">
        <f>SUM(S9:T9)</f>
        <v>0</v>
      </c>
      <c r="V9" s="73">
        <f t="shared" si="28"/>
        <v>0</v>
      </c>
      <c r="W9" s="105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 t="s">
        <v>104</v>
      </c>
      <c r="AU9" s="109" t="s">
        <v>104</v>
      </c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5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6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69"/>
      <c r="CX9" s="69"/>
      <c r="CY9" s="69"/>
      <c r="CZ9" s="69"/>
      <c r="DA9" s="69"/>
      <c r="DB9" s="110"/>
      <c r="DC9" s="111"/>
      <c r="DD9" s="10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73"/>
      <c r="EL9" s="69"/>
      <c r="EM9" s="73"/>
      <c r="EN9" s="69"/>
      <c r="EO9" s="73"/>
      <c r="EP9" s="69"/>
      <c r="EQ9" s="69"/>
      <c r="ER9" s="107">
        <f t="shared" si="29"/>
        <v>0</v>
      </c>
      <c r="ES9" s="10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73"/>
      <c r="GA9" s="69"/>
      <c r="GB9" s="73"/>
      <c r="GC9" s="69"/>
      <c r="GD9" s="73"/>
      <c r="GE9" s="69"/>
      <c r="GF9" s="69"/>
      <c r="GG9" s="69"/>
      <c r="GH9" s="69"/>
      <c r="GI9" s="69"/>
      <c r="GJ9" s="110"/>
      <c r="GK9" s="107">
        <f t="shared" si="30"/>
        <v>0</v>
      </c>
      <c r="GL9" s="10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73"/>
      <c r="HT9" s="69"/>
      <c r="HU9" s="73"/>
      <c r="HV9" s="69"/>
      <c r="HW9" s="112"/>
      <c r="HX9" s="109"/>
      <c r="HY9" s="69"/>
      <c r="HZ9" s="69"/>
      <c r="IA9" s="69"/>
      <c r="IB9" s="69"/>
      <c r="IC9" s="112"/>
    </row>
    <row r="10" spans="1:237" ht="12.75">
      <c r="A10" s="108" t="s">
        <v>125</v>
      </c>
      <c r="B10" s="76"/>
      <c r="C10" s="23">
        <f>COUNT(BK10:DB10)</f>
        <v>0</v>
      </c>
      <c r="D10" s="17">
        <f t="shared" si="13"/>
        <v>0</v>
      </c>
      <c r="E10" s="69">
        <f>COUNTIF(BK10:DB10,90)</f>
        <v>0</v>
      </c>
      <c r="F10" s="17">
        <f t="shared" si="15"/>
        <v>0</v>
      </c>
      <c r="G10" s="17">
        <f t="shared" si="16"/>
        <v>0</v>
      </c>
      <c r="H10" s="69">
        <f t="shared" si="17"/>
        <v>0</v>
      </c>
      <c r="I10" s="70">
        <f>SUM(BK10:DB10)</f>
        <v>0</v>
      </c>
      <c r="J10" s="71" t="e">
        <f>ABS(I10/C10)</f>
        <v>#DIV/0!</v>
      </c>
      <c r="K10" s="71" t="e">
        <f>ABS(I10*100/I2)</f>
        <v>#DIV/0!</v>
      </c>
      <c r="L10" s="70"/>
      <c r="M10" s="70">
        <f t="shared" si="20"/>
        <v>1</v>
      </c>
      <c r="N10" s="70">
        <f>SUM(O10:Q10)</f>
        <v>0</v>
      </c>
      <c r="O10" s="70">
        <f t="shared" si="21"/>
        <v>0</v>
      </c>
      <c r="P10" s="70">
        <f t="shared" si="22"/>
        <v>0</v>
      </c>
      <c r="Q10" s="178">
        <f t="shared" si="23"/>
        <v>0</v>
      </c>
      <c r="R10" s="186">
        <f t="shared" si="24"/>
        <v>0</v>
      </c>
      <c r="S10" s="179">
        <f t="shared" si="25"/>
        <v>0</v>
      </c>
      <c r="T10" s="179">
        <f t="shared" si="26"/>
        <v>0</v>
      </c>
      <c r="U10" s="69">
        <f>SUM(S10:T10)</f>
        <v>0</v>
      </c>
      <c r="V10" s="73">
        <f t="shared" si="28"/>
        <v>0</v>
      </c>
      <c r="W10" s="105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 t="s">
        <v>104</v>
      </c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72"/>
      <c r="BF10" s="109"/>
      <c r="BG10" s="73"/>
      <c r="BH10" s="69"/>
      <c r="BI10" s="73"/>
      <c r="BJ10" s="105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6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72"/>
      <c r="CS10" s="109"/>
      <c r="CT10" s="73"/>
      <c r="CU10" s="69"/>
      <c r="CV10" s="73"/>
      <c r="CW10" s="69"/>
      <c r="CX10" s="69"/>
      <c r="CY10" s="69"/>
      <c r="CZ10" s="69"/>
      <c r="DA10" s="69"/>
      <c r="DB10" s="110"/>
      <c r="DC10" s="111"/>
      <c r="DD10" s="10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73"/>
      <c r="EL10" s="69"/>
      <c r="EM10" s="73"/>
      <c r="EN10" s="69"/>
      <c r="EO10" s="73"/>
      <c r="EP10" s="69"/>
      <c r="EQ10" s="69"/>
      <c r="ER10" s="107">
        <f t="shared" si="29"/>
        <v>0</v>
      </c>
      <c r="ES10" s="10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73"/>
      <c r="GA10" s="69"/>
      <c r="GB10" s="73"/>
      <c r="GC10" s="69"/>
      <c r="GD10" s="73"/>
      <c r="GE10" s="69"/>
      <c r="GF10" s="69"/>
      <c r="GG10" s="69"/>
      <c r="GH10" s="69"/>
      <c r="GI10" s="69"/>
      <c r="GJ10" s="110"/>
      <c r="GK10" s="107">
        <f t="shared" si="30"/>
        <v>0</v>
      </c>
      <c r="GL10" s="10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73"/>
      <c r="HT10" s="69"/>
      <c r="HU10" s="73"/>
      <c r="HV10" s="69"/>
      <c r="HW10" s="112"/>
      <c r="HX10" s="109"/>
      <c r="HY10" s="69"/>
      <c r="HZ10" s="69"/>
      <c r="IA10" s="69"/>
      <c r="IB10" s="69"/>
      <c r="IC10" s="112"/>
    </row>
    <row r="11" spans="1:246" s="162" customFormat="1" ht="12.75">
      <c r="A11" s="149" t="s">
        <v>58</v>
      </c>
      <c r="B11" s="150"/>
      <c r="C11" s="151">
        <f t="shared" si="12"/>
        <v>28</v>
      </c>
      <c r="D11" s="152">
        <f t="shared" si="13"/>
        <v>27</v>
      </c>
      <c r="E11" s="153">
        <f t="shared" si="14"/>
        <v>21</v>
      </c>
      <c r="F11" s="152">
        <f t="shared" si="15"/>
        <v>3</v>
      </c>
      <c r="G11" s="152">
        <f t="shared" si="16"/>
        <v>1</v>
      </c>
      <c r="H11" s="153">
        <f t="shared" si="17"/>
        <v>1</v>
      </c>
      <c r="I11" s="197">
        <f t="shared" si="18"/>
        <v>2298</v>
      </c>
      <c r="J11" s="155">
        <f t="shared" si="19"/>
        <v>82.07142857142857</v>
      </c>
      <c r="K11" s="155">
        <f>ABS(I11*100/I1)</f>
        <v>67.19298245614036</v>
      </c>
      <c r="L11" s="154">
        <f>K1</f>
        <v>38</v>
      </c>
      <c r="M11" s="178">
        <f t="shared" si="20"/>
        <v>29</v>
      </c>
      <c r="N11" s="154">
        <f t="shared" si="31"/>
        <v>6</v>
      </c>
      <c r="O11" s="154">
        <f t="shared" si="21"/>
        <v>0</v>
      </c>
      <c r="P11" s="154">
        <f t="shared" si="22"/>
        <v>4</v>
      </c>
      <c r="Q11" s="178">
        <f t="shared" si="23"/>
        <v>2</v>
      </c>
      <c r="R11" s="186">
        <f t="shared" si="24"/>
        <v>9</v>
      </c>
      <c r="S11" s="179">
        <f t="shared" si="25"/>
        <v>1</v>
      </c>
      <c r="T11" s="179">
        <f t="shared" si="26"/>
        <v>2</v>
      </c>
      <c r="U11" s="153">
        <f t="shared" si="27"/>
        <v>3</v>
      </c>
      <c r="V11" s="156">
        <f t="shared" si="28"/>
        <v>0</v>
      </c>
      <c r="W11" s="105"/>
      <c r="X11" s="167"/>
      <c r="Y11" s="157" t="s">
        <v>101</v>
      </c>
      <c r="Z11" s="157" t="s">
        <v>101</v>
      </c>
      <c r="AA11" s="157" t="s">
        <v>101</v>
      </c>
      <c r="AB11" s="157" t="s">
        <v>103</v>
      </c>
      <c r="AC11" s="157" t="s">
        <v>103</v>
      </c>
      <c r="AD11" s="157" t="s">
        <v>103</v>
      </c>
      <c r="AE11" s="157" t="s">
        <v>104</v>
      </c>
      <c r="AF11" s="157" t="s">
        <v>101</v>
      </c>
      <c r="AG11" s="157" t="s">
        <v>101</v>
      </c>
      <c r="AH11" s="157" t="s">
        <v>101</v>
      </c>
      <c r="AI11" s="157" t="s">
        <v>103</v>
      </c>
      <c r="AJ11" s="157" t="s">
        <v>101</v>
      </c>
      <c r="AK11" s="157" t="s">
        <v>101</v>
      </c>
      <c r="AL11" s="157" t="s">
        <v>101</v>
      </c>
      <c r="AM11" s="157" t="s">
        <v>102</v>
      </c>
      <c r="AN11" s="157" t="s">
        <v>101</v>
      </c>
      <c r="AO11" s="157" t="s">
        <v>102</v>
      </c>
      <c r="AP11" s="157" t="s">
        <v>104</v>
      </c>
      <c r="AQ11" s="157" t="s">
        <v>101</v>
      </c>
      <c r="AR11" s="157" t="s">
        <v>101</v>
      </c>
      <c r="AS11" s="157" t="s">
        <v>101</v>
      </c>
      <c r="AT11" s="157" t="s">
        <v>101</v>
      </c>
      <c r="AU11" s="157" t="s">
        <v>101</v>
      </c>
      <c r="AV11" s="167"/>
      <c r="AW11" s="157" t="s">
        <v>101</v>
      </c>
      <c r="AX11" s="157" t="s">
        <v>101</v>
      </c>
      <c r="AY11" s="157" t="s">
        <v>101</v>
      </c>
      <c r="AZ11" s="157" t="s">
        <v>101</v>
      </c>
      <c r="BA11" s="157" t="s">
        <v>101</v>
      </c>
      <c r="BB11" s="157" t="s">
        <v>101</v>
      </c>
      <c r="BC11" s="157" t="s">
        <v>101</v>
      </c>
      <c r="BD11" s="167"/>
      <c r="BE11" s="157" t="s">
        <v>101</v>
      </c>
      <c r="BF11" s="157" t="s">
        <v>101</v>
      </c>
      <c r="BG11" s="156" t="s">
        <v>101</v>
      </c>
      <c r="BH11" s="153" t="s">
        <v>101</v>
      </c>
      <c r="BI11" s="156" t="s">
        <v>101</v>
      </c>
      <c r="BJ11" s="105"/>
      <c r="BK11" s="157"/>
      <c r="BL11" s="157">
        <v>90</v>
      </c>
      <c r="BM11" s="157">
        <v>60</v>
      </c>
      <c r="BN11" s="157">
        <v>31</v>
      </c>
      <c r="BO11" s="157"/>
      <c r="BP11" s="157"/>
      <c r="BQ11" s="157"/>
      <c r="BR11" s="157"/>
      <c r="BS11" s="157">
        <v>90</v>
      </c>
      <c r="BT11" s="157">
        <v>90</v>
      </c>
      <c r="BU11" s="157">
        <v>90</v>
      </c>
      <c r="BV11" s="157"/>
      <c r="BW11" s="157">
        <v>90</v>
      </c>
      <c r="BX11" s="157">
        <v>90</v>
      </c>
      <c r="BY11" s="157">
        <v>90</v>
      </c>
      <c r="BZ11" s="157"/>
      <c r="CA11" s="181">
        <v>33</v>
      </c>
      <c r="CB11" s="169" t="s">
        <v>102</v>
      </c>
      <c r="CC11" s="157">
        <v>45</v>
      </c>
      <c r="CD11" s="157">
        <v>90</v>
      </c>
      <c r="CE11" s="157">
        <v>90</v>
      </c>
      <c r="CF11" s="157">
        <v>90</v>
      </c>
      <c r="CG11" s="157">
        <v>90</v>
      </c>
      <c r="CH11" s="157">
        <v>90</v>
      </c>
      <c r="CI11" s="157"/>
      <c r="CJ11" s="157">
        <v>90</v>
      </c>
      <c r="CK11" s="157">
        <v>90</v>
      </c>
      <c r="CL11" s="157">
        <v>90</v>
      </c>
      <c r="CM11" s="157">
        <v>90</v>
      </c>
      <c r="CN11" s="157">
        <v>61</v>
      </c>
      <c r="CO11" s="157">
        <v>90</v>
      </c>
      <c r="CP11" s="157">
        <v>90</v>
      </c>
      <c r="CQ11" s="157"/>
      <c r="CR11" s="157">
        <v>90</v>
      </c>
      <c r="CS11" s="157">
        <v>90</v>
      </c>
      <c r="CT11" s="156">
        <v>90</v>
      </c>
      <c r="CU11" s="196">
        <v>89</v>
      </c>
      <c r="CV11" s="196">
        <v>89</v>
      </c>
      <c r="CW11" s="153"/>
      <c r="CX11" s="153"/>
      <c r="CY11" s="153"/>
      <c r="CZ11" s="153"/>
      <c r="DA11" s="153"/>
      <c r="DB11" s="158"/>
      <c r="DC11" s="111"/>
      <c r="DD11" s="157"/>
      <c r="DE11" s="153"/>
      <c r="DF11" s="153" t="s">
        <v>106</v>
      </c>
      <c r="DG11" s="153" t="s">
        <v>106</v>
      </c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 t="s">
        <v>107</v>
      </c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 t="s">
        <v>106</v>
      </c>
      <c r="EH11" s="153"/>
      <c r="EI11" s="153"/>
      <c r="EJ11" s="153"/>
      <c r="EK11" s="156"/>
      <c r="EL11" s="153"/>
      <c r="EM11" s="156"/>
      <c r="EN11" s="153"/>
      <c r="EO11" s="156"/>
      <c r="EP11" s="153"/>
      <c r="EQ11" s="153"/>
      <c r="ER11" s="159">
        <f t="shared" si="29"/>
        <v>11</v>
      </c>
      <c r="ES11" s="157"/>
      <c r="ET11" s="153"/>
      <c r="EU11" s="153"/>
      <c r="EV11" s="153"/>
      <c r="EW11" s="153"/>
      <c r="EX11" s="153"/>
      <c r="EY11" s="153"/>
      <c r="EZ11" s="153"/>
      <c r="FA11" s="171">
        <v>1</v>
      </c>
      <c r="FB11" s="171">
        <v>1</v>
      </c>
      <c r="FC11" s="171">
        <v>1</v>
      </c>
      <c r="FD11" s="153"/>
      <c r="FE11" s="171">
        <v>1</v>
      </c>
      <c r="FF11" s="153"/>
      <c r="FG11" s="171">
        <v>1</v>
      </c>
      <c r="FH11" s="169" t="s">
        <v>102</v>
      </c>
      <c r="FI11" s="170" t="s">
        <v>108</v>
      </c>
      <c r="FJ11" s="169" t="s">
        <v>102</v>
      </c>
      <c r="FK11" s="153"/>
      <c r="FL11" s="153"/>
      <c r="FM11" s="153"/>
      <c r="FN11" s="153"/>
      <c r="FO11" s="167">
        <v>1</v>
      </c>
      <c r="FP11" s="167">
        <v>1</v>
      </c>
      <c r="FQ11" s="153"/>
      <c r="FR11" s="153"/>
      <c r="FS11" s="167">
        <v>1</v>
      </c>
      <c r="FT11" s="153"/>
      <c r="FU11" s="153"/>
      <c r="FV11" s="153"/>
      <c r="FW11" s="153"/>
      <c r="FX11" s="153"/>
      <c r="FY11" s="153"/>
      <c r="FZ11" s="167">
        <v>1</v>
      </c>
      <c r="GA11" s="153"/>
      <c r="GB11" s="156"/>
      <c r="GC11" s="170">
        <v>2</v>
      </c>
      <c r="GD11" s="170" t="s">
        <v>108</v>
      </c>
      <c r="GE11" s="153"/>
      <c r="GF11" s="153"/>
      <c r="GG11" s="153"/>
      <c r="GH11" s="153"/>
      <c r="GI11" s="153"/>
      <c r="GJ11" s="158"/>
      <c r="GK11" s="159">
        <f aca="true" t="shared" si="32" ref="GK11:GK42">SUM(GL11:IC11)</f>
        <v>0</v>
      </c>
      <c r="GL11" s="157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6"/>
      <c r="HT11" s="153"/>
      <c r="HU11" s="156"/>
      <c r="HV11" s="153"/>
      <c r="HW11" s="160"/>
      <c r="HX11" s="157"/>
      <c r="HY11" s="153"/>
      <c r="HZ11" s="153"/>
      <c r="IA11" s="153"/>
      <c r="IB11" s="153"/>
      <c r="IC11" s="160"/>
      <c r="ID11" s="161"/>
      <c r="IE11" s="161"/>
      <c r="IF11" s="161"/>
      <c r="IG11" s="161"/>
      <c r="IH11" s="161"/>
      <c r="II11" s="161"/>
      <c r="IJ11" s="161"/>
      <c r="IK11" s="161"/>
      <c r="IL11" s="161"/>
    </row>
    <row r="12" spans="1:237" s="161" customFormat="1" ht="12.75">
      <c r="A12" s="149" t="s">
        <v>59</v>
      </c>
      <c r="B12" s="150"/>
      <c r="C12" s="151">
        <f t="shared" si="12"/>
        <v>30</v>
      </c>
      <c r="D12" s="152">
        <f t="shared" si="13"/>
        <v>29</v>
      </c>
      <c r="E12" s="153">
        <f t="shared" si="14"/>
        <v>27</v>
      </c>
      <c r="F12" s="152">
        <f t="shared" si="15"/>
        <v>2</v>
      </c>
      <c r="G12" s="152">
        <f t="shared" si="16"/>
        <v>1</v>
      </c>
      <c r="H12" s="153">
        <f t="shared" si="17"/>
        <v>2</v>
      </c>
      <c r="I12" s="197">
        <f t="shared" si="18"/>
        <v>2645</v>
      </c>
      <c r="J12" s="155">
        <f t="shared" si="19"/>
        <v>88.16666666666667</v>
      </c>
      <c r="K12" s="155">
        <f>ABS(I12*100/I1)</f>
        <v>77.3391812865497</v>
      </c>
      <c r="L12" s="154">
        <f>K1</f>
        <v>38</v>
      </c>
      <c r="M12" s="178">
        <f t="shared" si="20"/>
        <v>31</v>
      </c>
      <c r="N12" s="154">
        <f t="shared" si="31"/>
        <v>4</v>
      </c>
      <c r="O12" s="154">
        <f t="shared" si="21"/>
        <v>1</v>
      </c>
      <c r="P12" s="154">
        <f t="shared" si="22"/>
        <v>1</v>
      </c>
      <c r="Q12" s="178">
        <f t="shared" si="23"/>
        <v>2</v>
      </c>
      <c r="R12" s="186">
        <f t="shared" si="24"/>
        <v>10</v>
      </c>
      <c r="S12" s="179">
        <f t="shared" si="25"/>
        <v>0</v>
      </c>
      <c r="T12" s="179">
        <f t="shared" si="26"/>
        <v>0</v>
      </c>
      <c r="U12" s="153">
        <f t="shared" si="27"/>
        <v>0</v>
      </c>
      <c r="V12" s="156">
        <f t="shared" si="28"/>
        <v>1</v>
      </c>
      <c r="W12" s="105"/>
      <c r="X12" s="157" t="s">
        <v>101</v>
      </c>
      <c r="Y12" s="153" t="s">
        <v>105</v>
      </c>
      <c r="Z12" s="153" t="s">
        <v>101</v>
      </c>
      <c r="AA12" s="153" t="s">
        <v>101</v>
      </c>
      <c r="AB12" s="153" t="s">
        <v>101</v>
      </c>
      <c r="AC12" s="153" t="s">
        <v>101</v>
      </c>
      <c r="AD12" s="153" t="s">
        <v>101</v>
      </c>
      <c r="AE12" s="153" t="s">
        <v>101</v>
      </c>
      <c r="AF12" s="153" t="s">
        <v>104</v>
      </c>
      <c r="AG12" s="153" t="s">
        <v>101</v>
      </c>
      <c r="AH12" s="153" t="s">
        <v>101</v>
      </c>
      <c r="AI12" s="153" t="s">
        <v>101</v>
      </c>
      <c r="AJ12" s="153" t="s">
        <v>101</v>
      </c>
      <c r="AK12" s="153" t="s">
        <v>101</v>
      </c>
      <c r="AL12" s="153" t="s">
        <v>101</v>
      </c>
      <c r="AM12" s="153" t="s">
        <v>101</v>
      </c>
      <c r="AN12" s="153" t="s">
        <v>101</v>
      </c>
      <c r="AO12" s="153" t="s">
        <v>101</v>
      </c>
      <c r="AP12" s="153" t="s">
        <v>101</v>
      </c>
      <c r="AQ12" s="153" t="s">
        <v>102</v>
      </c>
      <c r="AR12" s="153" t="s">
        <v>101</v>
      </c>
      <c r="AS12" s="153" t="s">
        <v>101</v>
      </c>
      <c r="AT12" s="153" t="s">
        <v>101</v>
      </c>
      <c r="AU12" s="167"/>
      <c r="AV12" s="153" t="s">
        <v>101</v>
      </c>
      <c r="AW12" s="153" t="s">
        <v>101</v>
      </c>
      <c r="AX12" s="153" t="s">
        <v>101</v>
      </c>
      <c r="AY12" s="153" t="s">
        <v>101</v>
      </c>
      <c r="AZ12" s="153" t="s">
        <v>101</v>
      </c>
      <c r="BA12" s="153" t="s">
        <v>103</v>
      </c>
      <c r="BB12" s="167"/>
      <c r="BC12" s="167"/>
      <c r="BD12" s="153" t="s">
        <v>104</v>
      </c>
      <c r="BE12" s="156" t="s">
        <v>101</v>
      </c>
      <c r="BF12" s="153" t="s">
        <v>101</v>
      </c>
      <c r="BG12" s="156" t="s">
        <v>101</v>
      </c>
      <c r="BH12" s="153" t="s">
        <v>101</v>
      </c>
      <c r="BI12" s="156" t="s">
        <v>102</v>
      </c>
      <c r="BJ12" s="105"/>
      <c r="BK12" s="157">
        <v>90</v>
      </c>
      <c r="BL12" s="153"/>
      <c r="BM12" s="153">
        <v>90</v>
      </c>
      <c r="BN12" s="153">
        <v>90</v>
      </c>
      <c r="BO12" s="153">
        <v>90</v>
      </c>
      <c r="BP12" s="153">
        <v>90</v>
      </c>
      <c r="BQ12" s="153">
        <v>90</v>
      </c>
      <c r="BR12" s="153">
        <v>90</v>
      </c>
      <c r="BS12" s="153"/>
      <c r="BT12" s="153">
        <v>90</v>
      </c>
      <c r="BU12" s="153">
        <v>90</v>
      </c>
      <c r="BV12" s="153">
        <v>90</v>
      </c>
      <c r="BW12" s="153">
        <v>90</v>
      </c>
      <c r="BX12" s="153">
        <v>90</v>
      </c>
      <c r="BY12" s="153">
        <v>90</v>
      </c>
      <c r="BZ12" s="153">
        <v>90</v>
      </c>
      <c r="CA12" s="153">
        <v>90</v>
      </c>
      <c r="CB12" s="153">
        <v>89</v>
      </c>
      <c r="CC12" s="153">
        <v>90</v>
      </c>
      <c r="CD12" s="169" t="s">
        <v>102</v>
      </c>
      <c r="CE12" s="153">
        <v>90</v>
      </c>
      <c r="CF12" s="153">
        <v>90</v>
      </c>
      <c r="CG12" s="153">
        <v>90</v>
      </c>
      <c r="CH12" s="153"/>
      <c r="CI12" s="153">
        <v>90</v>
      </c>
      <c r="CJ12" s="153">
        <v>90</v>
      </c>
      <c r="CK12" s="153">
        <v>90</v>
      </c>
      <c r="CL12" s="153">
        <v>90</v>
      </c>
      <c r="CM12" s="153">
        <v>90</v>
      </c>
      <c r="CN12" s="153"/>
      <c r="CO12" s="153"/>
      <c r="CP12" s="153"/>
      <c r="CQ12" s="153">
        <v>37</v>
      </c>
      <c r="CR12" s="156">
        <v>89</v>
      </c>
      <c r="CS12" s="153">
        <v>90</v>
      </c>
      <c r="CT12" s="156">
        <v>90</v>
      </c>
      <c r="CU12" s="191">
        <v>90</v>
      </c>
      <c r="CV12" s="169" t="s">
        <v>102</v>
      </c>
      <c r="CW12" s="153"/>
      <c r="CX12" s="153"/>
      <c r="CY12" s="153"/>
      <c r="CZ12" s="153"/>
      <c r="DA12" s="153"/>
      <c r="DB12" s="158"/>
      <c r="DC12" s="111"/>
      <c r="DD12" s="157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 t="s">
        <v>106</v>
      </c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 t="s">
        <v>107</v>
      </c>
      <c r="EK12" s="156" t="s">
        <v>106</v>
      </c>
      <c r="EL12" s="153"/>
      <c r="EM12" s="156"/>
      <c r="EN12" s="153"/>
      <c r="EO12" s="156"/>
      <c r="EP12" s="153"/>
      <c r="EQ12" s="153"/>
      <c r="ER12" s="159">
        <f t="shared" si="29"/>
        <v>10</v>
      </c>
      <c r="ES12" s="157"/>
      <c r="ET12" s="153"/>
      <c r="EU12" s="153"/>
      <c r="EV12" s="153"/>
      <c r="EW12" s="153"/>
      <c r="EX12" s="171">
        <v>1</v>
      </c>
      <c r="EY12" s="153"/>
      <c r="EZ12" s="171">
        <v>1</v>
      </c>
      <c r="FA12" s="171">
        <v>1</v>
      </c>
      <c r="FB12" s="153"/>
      <c r="FC12" s="153"/>
      <c r="FD12" s="153"/>
      <c r="FE12" s="153"/>
      <c r="FF12" s="153"/>
      <c r="FG12" s="171">
        <v>1</v>
      </c>
      <c r="FH12" s="153"/>
      <c r="FI12" s="153"/>
      <c r="FJ12" s="153"/>
      <c r="FK12" s="171">
        <v>1</v>
      </c>
      <c r="FL12" s="169" t="s">
        <v>102</v>
      </c>
      <c r="FM12" s="153"/>
      <c r="FN12" s="171">
        <v>1</v>
      </c>
      <c r="FO12" s="171">
        <v>1</v>
      </c>
      <c r="FP12" s="153"/>
      <c r="FQ12" s="171">
        <v>1</v>
      </c>
      <c r="FR12" s="153"/>
      <c r="FS12" s="153"/>
      <c r="FT12" s="171">
        <v>1</v>
      </c>
      <c r="FU12" s="153"/>
      <c r="FV12" s="153"/>
      <c r="FW12" s="153"/>
      <c r="FX12" s="153"/>
      <c r="FY12" s="153"/>
      <c r="FZ12" s="156"/>
      <c r="GA12" s="153"/>
      <c r="GB12" s="156"/>
      <c r="GC12" s="171">
        <v>1</v>
      </c>
      <c r="GD12" s="169" t="s">
        <v>102</v>
      </c>
      <c r="GE12" s="153"/>
      <c r="GF12" s="153"/>
      <c r="GG12" s="153"/>
      <c r="GH12" s="153"/>
      <c r="GI12" s="153"/>
      <c r="GJ12" s="158"/>
      <c r="GK12" s="159">
        <f t="shared" si="32"/>
        <v>1</v>
      </c>
      <c r="GL12" s="157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>
        <v>1</v>
      </c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6"/>
      <c r="HT12" s="153"/>
      <c r="HU12" s="156"/>
      <c r="HV12" s="153"/>
      <c r="HW12" s="160"/>
      <c r="HX12" s="157"/>
      <c r="HY12" s="153"/>
      <c r="HZ12" s="153"/>
      <c r="IA12" s="153"/>
      <c r="IB12" s="153"/>
      <c r="IC12" s="160"/>
    </row>
    <row r="13" spans="1:237" s="161" customFormat="1" ht="12.75">
      <c r="A13" s="149" t="s">
        <v>126</v>
      </c>
      <c r="B13" s="150"/>
      <c r="C13" s="151">
        <f>COUNT(BK13:DB13)</f>
        <v>18</v>
      </c>
      <c r="D13" s="152">
        <f t="shared" si="13"/>
        <v>17</v>
      </c>
      <c r="E13" s="153">
        <f>COUNTIF(BK13:DB13,90)</f>
        <v>12</v>
      </c>
      <c r="F13" s="152">
        <f t="shared" si="15"/>
        <v>5</v>
      </c>
      <c r="G13" s="152">
        <f t="shared" si="16"/>
        <v>1</v>
      </c>
      <c r="H13" s="153">
        <f t="shared" si="17"/>
        <v>2</v>
      </c>
      <c r="I13" s="197">
        <f>SUM(BK13:DB13)</f>
        <v>1420</v>
      </c>
      <c r="J13" s="155">
        <f>ABS(I13/C13)</f>
        <v>78.88888888888889</v>
      </c>
      <c r="K13" s="155">
        <f>ABS(I13*100/I1)</f>
        <v>41.52046783625731</v>
      </c>
      <c r="L13" s="154">
        <f>K1-16</f>
        <v>22</v>
      </c>
      <c r="M13" s="178">
        <f t="shared" si="20"/>
        <v>18</v>
      </c>
      <c r="N13" s="154">
        <f>SUM(O13:Q13)</f>
        <v>2</v>
      </c>
      <c r="O13" s="154">
        <f t="shared" si="21"/>
        <v>0</v>
      </c>
      <c r="P13" s="154">
        <f t="shared" si="22"/>
        <v>0</v>
      </c>
      <c r="Q13" s="178">
        <f t="shared" si="23"/>
        <v>2</v>
      </c>
      <c r="R13" s="186">
        <f t="shared" si="24"/>
        <v>9</v>
      </c>
      <c r="S13" s="179">
        <f t="shared" si="25"/>
        <v>0</v>
      </c>
      <c r="T13" s="179">
        <f t="shared" si="26"/>
        <v>0</v>
      </c>
      <c r="U13" s="153">
        <f>SUM(S13:T13)</f>
        <v>0</v>
      </c>
      <c r="V13" s="156">
        <f t="shared" si="28"/>
        <v>0</v>
      </c>
      <c r="W13" s="105"/>
      <c r="X13" s="157" t="s">
        <v>115</v>
      </c>
      <c r="Y13" s="157" t="s">
        <v>115</v>
      </c>
      <c r="Z13" s="157" t="s">
        <v>115</v>
      </c>
      <c r="AA13" s="157" t="s">
        <v>115</v>
      </c>
      <c r="AB13" s="157" t="s">
        <v>115</v>
      </c>
      <c r="AC13" s="157" t="s">
        <v>115</v>
      </c>
      <c r="AD13" s="157" t="s">
        <v>115</v>
      </c>
      <c r="AE13" s="157" t="s">
        <v>115</v>
      </c>
      <c r="AF13" s="157" t="s">
        <v>115</v>
      </c>
      <c r="AG13" s="157" t="s">
        <v>115</v>
      </c>
      <c r="AH13" s="157" t="s">
        <v>115</v>
      </c>
      <c r="AI13" s="157" t="s">
        <v>115</v>
      </c>
      <c r="AJ13" s="157" t="s">
        <v>115</v>
      </c>
      <c r="AK13" s="157" t="s">
        <v>115</v>
      </c>
      <c r="AL13" s="157" t="s">
        <v>115</v>
      </c>
      <c r="AM13" s="157" t="s">
        <v>115</v>
      </c>
      <c r="AN13" s="153" t="s">
        <v>101</v>
      </c>
      <c r="AO13" s="153" t="s">
        <v>101</v>
      </c>
      <c r="AP13" s="153" t="s">
        <v>101</v>
      </c>
      <c r="AQ13" s="153" t="s">
        <v>101</v>
      </c>
      <c r="AR13" s="153" t="s">
        <v>101</v>
      </c>
      <c r="AS13" s="153" t="s">
        <v>101</v>
      </c>
      <c r="AT13" s="153" t="s">
        <v>101</v>
      </c>
      <c r="AU13" s="153" t="s">
        <v>101</v>
      </c>
      <c r="AV13" s="153" t="s">
        <v>101</v>
      </c>
      <c r="AW13" s="153" t="s">
        <v>101</v>
      </c>
      <c r="AX13" s="153" t="s">
        <v>102</v>
      </c>
      <c r="AY13" s="153" t="s">
        <v>101</v>
      </c>
      <c r="AZ13" s="153" t="s">
        <v>101</v>
      </c>
      <c r="BA13" s="153" t="s">
        <v>104</v>
      </c>
      <c r="BB13" s="153" t="s">
        <v>101</v>
      </c>
      <c r="BC13" s="167"/>
      <c r="BD13" s="153" t="s">
        <v>101</v>
      </c>
      <c r="BE13" s="167"/>
      <c r="BF13" s="153" t="s">
        <v>101</v>
      </c>
      <c r="BG13" s="156" t="s">
        <v>101</v>
      </c>
      <c r="BH13" s="153" t="s">
        <v>101</v>
      </c>
      <c r="BI13" s="156" t="s">
        <v>102</v>
      </c>
      <c r="BJ13" s="105"/>
      <c r="BK13" s="157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>
        <v>90</v>
      </c>
      <c r="CB13" s="153">
        <v>90</v>
      </c>
      <c r="CC13" s="153">
        <v>90</v>
      </c>
      <c r="CD13" s="153">
        <v>90</v>
      </c>
      <c r="CE13" s="153">
        <v>87</v>
      </c>
      <c r="CF13" s="153">
        <v>90</v>
      </c>
      <c r="CG13" s="153">
        <v>90</v>
      </c>
      <c r="CH13" s="153">
        <v>90</v>
      </c>
      <c r="CI13" s="153">
        <v>90</v>
      </c>
      <c r="CJ13" s="153">
        <v>61</v>
      </c>
      <c r="CK13" s="153" t="s">
        <v>102</v>
      </c>
      <c r="CL13" s="153">
        <v>90</v>
      </c>
      <c r="CM13" s="153">
        <v>45</v>
      </c>
      <c r="CN13" s="153">
        <v>29</v>
      </c>
      <c r="CO13" s="153">
        <v>54</v>
      </c>
      <c r="CP13" s="153"/>
      <c r="CQ13" s="153">
        <v>90</v>
      </c>
      <c r="CR13" s="156"/>
      <c r="CS13" s="153">
        <v>90</v>
      </c>
      <c r="CT13" s="156">
        <v>90</v>
      </c>
      <c r="CU13" s="191">
        <v>64</v>
      </c>
      <c r="CV13" s="169" t="s">
        <v>102</v>
      </c>
      <c r="CW13" s="153"/>
      <c r="CX13" s="153"/>
      <c r="CY13" s="153"/>
      <c r="CZ13" s="153"/>
      <c r="DA13" s="153"/>
      <c r="DB13" s="158"/>
      <c r="DC13" s="111"/>
      <c r="DD13" s="157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 t="s">
        <v>106</v>
      </c>
      <c r="DY13" s="153"/>
      <c r="DZ13" s="153"/>
      <c r="EA13" s="153"/>
      <c r="EB13" s="153"/>
      <c r="EC13" s="153" t="s">
        <v>106</v>
      </c>
      <c r="ED13" s="153"/>
      <c r="EE13" s="153"/>
      <c r="EF13" s="153" t="s">
        <v>106</v>
      </c>
      <c r="EG13" s="153" t="s">
        <v>107</v>
      </c>
      <c r="EH13" s="153" t="s">
        <v>106</v>
      </c>
      <c r="EI13" s="153"/>
      <c r="EJ13" s="153"/>
      <c r="EK13" s="156"/>
      <c r="EL13" s="153"/>
      <c r="EM13" s="156"/>
      <c r="EN13" s="153" t="s">
        <v>106</v>
      </c>
      <c r="EO13" s="156"/>
      <c r="EP13" s="153"/>
      <c r="EQ13" s="153"/>
      <c r="ER13" s="159">
        <f t="shared" si="29"/>
        <v>9</v>
      </c>
      <c r="ES13" s="157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71">
        <v>1</v>
      </c>
      <c r="FJ13" s="171">
        <v>1</v>
      </c>
      <c r="FK13" s="153"/>
      <c r="FL13" s="153"/>
      <c r="FM13" s="171">
        <v>1</v>
      </c>
      <c r="FN13" s="153"/>
      <c r="FO13" s="153"/>
      <c r="FP13" s="153"/>
      <c r="FQ13" s="153"/>
      <c r="FR13" s="171">
        <v>1</v>
      </c>
      <c r="FS13" s="169" t="s">
        <v>102</v>
      </c>
      <c r="FT13" s="171">
        <v>1</v>
      </c>
      <c r="FU13" s="171">
        <v>1</v>
      </c>
      <c r="FV13" s="171">
        <v>1</v>
      </c>
      <c r="FW13" s="153"/>
      <c r="FX13" s="153"/>
      <c r="FY13" s="153"/>
      <c r="FZ13" s="156"/>
      <c r="GA13" s="171">
        <v>1</v>
      </c>
      <c r="GB13" s="156"/>
      <c r="GC13" s="171">
        <v>1</v>
      </c>
      <c r="GD13" s="169" t="s">
        <v>102</v>
      </c>
      <c r="GE13" s="153"/>
      <c r="GF13" s="153"/>
      <c r="GG13" s="153"/>
      <c r="GH13" s="153"/>
      <c r="GI13" s="153"/>
      <c r="GJ13" s="158"/>
      <c r="GK13" s="159">
        <f t="shared" si="32"/>
        <v>0</v>
      </c>
      <c r="GL13" s="157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6"/>
      <c r="HT13" s="153"/>
      <c r="HU13" s="156"/>
      <c r="HV13" s="153"/>
      <c r="HW13" s="160"/>
      <c r="HX13" s="157"/>
      <c r="HY13" s="153"/>
      <c r="HZ13" s="153"/>
      <c r="IA13" s="153"/>
      <c r="IB13" s="153"/>
      <c r="IC13" s="160"/>
    </row>
    <row r="14" spans="1:246" s="162" customFormat="1" ht="12.75">
      <c r="A14" s="149" t="s">
        <v>60</v>
      </c>
      <c r="B14" s="150"/>
      <c r="C14" s="151">
        <f t="shared" si="12"/>
        <v>30</v>
      </c>
      <c r="D14" s="152">
        <f t="shared" si="13"/>
        <v>27</v>
      </c>
      <c r="E14" s="153">
        <f t="shared" si="14"/>
        <v>24</v>
      </c>
      <c r="F14" s="152">
        <f t="shared" si="15"/>
        <v>2</v>
      </c>
      <c r="G14" s="152">
        <f t="shared" si="16"/>
        <v>3</v>
      </c>
      <c r="H14" s="153">
        <f t="shared" si="17"/>
        <v>1</v>
      </c>
      <c r="I14" s="197">
        <f t="shared" si="18"/>
        <v>2369</v>
      </c>
      <c r="J14" s="155">
        <f t="shared" si="19"/>
        <v>78.96666666666667</v>
      </c>
      <c r="K14" s="155">
        <f>ABS(I14*100/I1)</f>
        <v>69.26900584795321</v>
      </c>
      <c r="L14" s="154">
        <f>K1</f>
        <v>38</v>
      </c>
      <c r="M14" s="178">
        <f t="shared" si="20"/>
        <v>32</v>
      </c>
      <c r="N14" s="154">
        <f t="shared" si="31"/>
        <v>2</v>
      </c>
      <c r="O14" s="154">
        <f t="shared" si="21"/>
        <v>0</v>
      </c>
      <c r="P14" s="154">
        <f t="shared" si="22"/>
        <v>1</v>
      </c>
      <c r="Q14" s="178">
        <f t="shared" si="23"/>
        <v>1</v>
      </c>
      <c r="R14" s="186">
        <f t="shared" si="24"/>
        <v>7</v>
      </c>
      <c r="S14" s="179">
        <f t="shared" si="25"/>
        <v>0</v>
      </c>
      <c r="T14" s="179">
        <f t="shared" si="26"/>
        <v>1</v>
      </c>
      <c r="U14" s="153">
        <f t="shared" si="27"/>
        <v>1</v>
      </c>
      <c r="V14" s="156">
        <f t="shared" si="28"/>
        <v>1</v>
      </c>
      <c r="W14" s="105"/>
      <c r="X14" s="157" t="s">
        <v>101</v>
      </c>
      <c r="Y14" s="153" t="s">
        <v>101</v>
      </c>
      <c r="Z14" s="153" t="s">
        <v>103</v>
      </c>
      <c r="AA14" s="153" t="s">
        <v>101</v>
      </c>
      <c r="AB14" s="153" t="s">
        <v>101</v>
      </c>
      <c r="AC14" s="153" t="s">
        <v>101</v>
      </c>
      <c r="AD14" s="153" t="s">
        <v>101</v>
      </c>
      <c r="AE14" s="153" t="s">
        <v>101</v>
      </c>
      <c r="AF14" s="153" t="s">
        <v>101</v>
      </c>
      <c r="AG14" s="153" t="s">
        <v>104</v>
      </c>
      <c r="AH14" s="153" t="s">
        <v>101</v>
      </c>
      <c r="AI14" s="153" t="s">
        <v>101</v>
      </c>
      <c r="AJ14" s="153" t="s">
        <v>102</v>
      </c>
      <c r="AK14" s="153" t="s">
        <v>101</v>
      </c>
      <c r="AL14" s="153" t="s">
        <v>101</v>
      </c>
      <c r="AM14" s="153" t="s">
        <v>101</v>
      </c>
      <c r="AN14" s="153" t="s">
        <v>101</v>
      </c>
      <c r="AO14" s="153" t="s">
        <v>101</v>
      </c>
      <c r="AP14" s="153" t="s">
        <v>101</v>
      </c>
      <c r="AQ14" s="153" t="s">
        <v>101</v>
      </c>
      <c r="AR14" s="153" t="s">
        <v>101</v>
      </c>
      <c r="AS14" s="153" t="s">
        <v>101</v>
      </c>
      <c r="AT14" s="167"/>
      <c r="AU14" s="153" t="s">
        <v>101</v>
      </c>
      <c r="AV14" s="167"/>
      <c r="AW14" s="153" t="s">
        <v>104</v>
      </c>
      <c r="AX14" s="153" t="s">
        <v>101</v>
      </c>
      <c r="AY14" s="153" t="s">
        <v>101</v>
      </c>
      <c r="AZ14" s="153" t="s">
        <v>104</v>
      </c>
      <c r="BA14" s="153" t="s">
        <v>101</v>
      </c>
      <c r="BB14" s="153" t="s">
        <v>101</v>
      </c>
      <c r="BC14" s="153" t="s">
        <v>101</v>
      </c>
      <c r="BD14" s="153" t="s">
        <v>101</v>
      </c>
      <c r="BE14" s="167"/>
      <c r="BF14" s="167"/>
      <c r="BG14" s="156" t="s">
        <v>104</v>
      </c>
      <c r="BH14" s="153" t="s">
        <v>104</v>
      </c>
      <c r="BI14" s="156" t="s">
        <v>101</v>
      </c>
      <c r="BJ14" s="105"/>
      <c r="BK14" s="157">
        <v>90</v>
      </c>
      <c r="BL14" s="153">
        <v>90</v>
      </c>
      <c r="BM14" s="153"/>
      <c r="BN14" s="153">
        <v>90</v>
      </c>
      <c r="BO14" s="153">
        <v>90</v>
      </c>
      <c r="BP14" s="153">
        <v>90</v>
      </c>
      <c r="BQ14" s="153">
        <v>90</v>
      </c>
      <c r="BR14" s="153">
        <v>90</v>
      </c>
      <c r="BS14" s="153">
        <v>90</v>
      </c>
      <c r="BT14" s="153">
        <v>2</v>
      </c>
      <c r="BU14" s="153">
        <v>90</v>
      </c>
      <c r="BV14" s="153">
        <v>90</v>
      </c>
      <c r="BW14" s="169" t="s">
        <v>102</v>
      </c>
      <c r="BX14" s="153">
        <v>90</v>
      </c>
      <c r="BY14" s="153">
        <v>90</v>
      </c>
      <c r="BZ14" s="153">
        <v>90</v>
      </c>
      <c r="CA14" s="153">
        <v>90</v>
      </c>
      <c r="CB14" s="153">
        <v>90</v>
      </c>
      <c r="CC14" s="153">
        <v>90</v>
      </c>
      <c r="CD14" s="153">
        <v>90</v>
      </c>
      <c r="CE14" s="153">
        <v>90</v>
      </c>
      <c r="CF14" s="153">
        <v>90</v>
      </c>
      <c r="CG14" s="153"/>
      <c r="CH14" s="153">
        <v>45</v>
      </c>
      <c r="CI14" s="153"/>
      <c r="CJ14" s="153">
        <v>29</v>
      </c>
      <c r="CK14" s="153">
        <v>90</v>
      </c>
      <c r="CL14" s="153">
        <v>90</v>
      </c>
      <c r="CM14" s="153"/>
      <c r="CN14" s="153">
        <v>90</v>
      </c>
      <c r="CO14" s="153">
        <v>90</v>
      </c>
      <c r="CP14" s="153">
        <v>90</v>
      </c>
      <c r="CQ14" s="153">
        <v>16</v>
      </c>
      <c r="CR14" s="156"/>
      <c r="CS14" s="153"/>
      <c r="CT14" s="156"/>
      <c r="CU14" s="191">
        <v>37</v>
      </c>
      <c r="CV14" s="196">
        <v>80</v>
      </c>
      <c r="CW14" s="153"/>
      <c r="CX14" s="153"/>
      <c r="CY14" s="153"/>
      <c r="CZ14" s="153"/>
      <c r="DA14" s="153"/>
      <c r="DB14" s="158"/>
      <c r="DC14" s="111"/>
      <c r="DD14" s="157"/>
      <c r="DE14" s="153"/>
      <c r="DF14" s="153"/>
      <c r="DG14" s="153"/>
      <c r="DH14" s="153"/>
      <c r="DI14" s="153"/>
      <c r="DJ14" s="153"/>
      <c r="DK14" s="153"/>
      <c r="DL14" s="153"/>
      <c r="DM14" s="153" t="s">
        <v>107</v>
      </c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 t="s">
        <v>106</v>
      </c>
      <c r="EB14" s="153"/>
      <c r="EC14" s="153" t="s">
        <v>107</v>
      </c>
      <c r="ED14" s="153"/>
      <c r="EE14" s="153"/>
      <c r="EF14" s="153"/>
      <c r="EG14" s="153"/>
      <c r="EH14" s="153"/>
      <c r="EI14" s="153"/>
      <c r="EJ14" s="153" t="s">
        <v>106</v>
      </c>
      <c r="EK14" s="156"/>
      <c r="EL14" s="153"/>
      <c r="EM14" s="156"/>
      <c r="EN14" s="153" t="s">
        <v>107</v>
      </c>
      <c r="EO14" s="156"/>
      <c r="EP14" s="153"/>
      <c r="EQ14" s="153"/>
      <c r="ER14" s="159">
        <f t="shared" si="29"/>
        <v>7</v>
      </c>
      <c r="ES14" s="153"/>
      <c r="ET14" s="171">
        <v>1</v>
      </c>
      <c r="EU14" s="153"/>
      <c r="EV14" s="153"/>
      <c r="EW14" s="153"/>
      <c r="EX14" s="171">
        <v>1</v>
      </c>
      <c r="EY14" s="153"/>
      <c r="EZ14" s="171">
        <v>1</v>
      </c>
      <c r="FA14" s="171">
        <v>1</v>
      </c>
      <c r="FB14" s="153"/>
      <c r="FC14" s="153"/>
      <c r="FD14" s="171">
        <v>1</v>
      </c>
      <c r="FE14" s="169" t="s">
        <v>102</v>
      </c>
      <c r="FF14" s="167">
        <v>1</v>
      </c>
      <c r="FG14" s="153"/>
      <c r="FH14" s="167">
        <v>1</v>
      </c>
      <c r="FI14" s="153"/>
      <c r="FJ14" s="153"/>
      <c r="FK14" s="153"/>
      <c r="FL14" s="153"/>
      <c r="FM14" s="153"/>
      <c r="FN14" s="153"/>
      <c r="FO14" s="153"/>
      <c r="FP14" s="16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6"/>
      <c r="GA14" s="153"/>
      <c r="GB14" s="156"/>
      <c r="GC14" s="153"/>
      <c r="GD14" s="170" t="s">
        <v>108</v>
      </c>
      <c r="GE14" s="153"/>
      <c r="GF14" s="153"/>
      <c r="GG14" s="153"/>
      <c r="GH14" s="153"/>
      <c r="GI14" s="153"/>
      <c r="GJ14" s="158"/>
      <c r="GK14" s="159">
        <f t="shared" si="32"/>
        <v>1</v>
      </c>
      <c r="GL14" s="157"/>
      <c r="GM14" s="153"/>
      <c r="GN14" s="153"/>
      <c r="GO14" s="153"/>
      <c r="GP14" s="153"/>
      <c r="GQ14" s="153"/>
      <c r="GR14" s="153"/>
      <c r="GS14" s="153">
        <v>1</v>
      </c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6"/>
      <c r="HT14" s="153"/>
      <c r="HU14" s="156"/>
      <c r="HV14" s="153"/>
      <c r="HW14" s="160"/>
      <c r="HX14" s="157"/>
      <c r="HY14" s="153"/>
      <c r="HZ14" s="153"/>
      <c r="IA14" s="153"/>
      <c r="IB14" s="153"/>
      <c r="IC14" s="160"/>
      <c r="ID14" s="161"/>
      <c r="IE14" s="161"/>
      <c r="IF14" s="161"/>
      <c r="IG14" s="161"/>
      <c r="IH14" s="161"/>
      <c r="II14" s="161"/>
      <c r="IJ14" s="161"/>
      <c r="IK14" s="161"/>
      <c r="IL14" s="161"/>
    </row>
    <row r="15" spans="1:237" s="161" customFormat="1" ht="12.75">
      <c r="A15" s="149" t="s">
        <v>100</v>
      </c>
      <c r="B15" s="150"/>
      <c r="C15" s="151">
        <f t="shared" si="12"/>
        <v>0</v>
      </c>
      <c r="D15" s="152">
        <f t="shared" si="13"/>
        <v>0</v>
      </c>
      <c r="E15" s="153">
        <f t="shared" si="14"/>
        <v>0</v>
      </c>
      <c r="F15" s="152">
        <f t="shared" si="15"/>
        <v>0</v>
      </c>
      <c r="G15" s="152">
        <f t="shared" si="16"/>
        <v>0</v>
      </c>
      <c r="H15" s="153">
        <f t="shared" si="17"/>
        <v>0</v>
      </c>
      <c r="I15" s="197">
        <f t="shared" si="18"/>
        <v>0</v>
      </c>
      <c r="J15" s="155" t="e">
        <f t="shared" si="19"/>
        <v>#DIV/0!</v>
      </c>
      <c r="K15" s="155">
        <f>ABS(I15*100/I1)</f>
        <v>0</v>
      </c>
      <c r="L15" s="154">
        <f>K1</f>
        <v>38</v>
      </c>
      <c r="M15" s="154">
        <f t="shared" si="20"/>
        <v>0</v>
      </c>
      <c r="N15" s="154">
        <f t="shared" si="31"/>
        <v>38</v>
      </c>
      <c r="O15" s="154">
        <f t="shared" si="21"/>
        <v>38</v>
      </c>
      <c r="P15" s="154">
        <f t="shared" si="22"/>
        <v>0</v>
      </c>
      <c r="Q15" s="178">
        <f t="shared" si="23"/>
        <v>0</v>
      </c>
      <c r="R15" s="186">
        <f t="shared" si="24"/>
        <v>0</v>
      </c>
      <c r="S15" s="179">
        <f t="shared" si="25"/>
        <v>0</v>
      </c>
      <c r="T15" s="179">
        <f t="shared" si="26"/>
        <v>0</v>
      </c>
      <c r="U15" s="153">
        <f t="shared" si="27"/>
        <v>0</v>
      </c>
      <c r="V15" s="156">
        <f t="shared" si="28"/>
        <v>0</v>
      </c>
      <c r="W15" s="105"/>
      <c r="X15" s="157" t="s">
        <v>105</v>
      </c>
      <c r="Y15" s="153" t="s">
        <v>105</v>
      </c>
      <c r="Z15" s="153" t="s">
        <v>105</v>
      </c>
      <c r="AA15" s="153" t="s">
        <v>105</v>
      </c>
      <c r="AB15" s="153" t="s">
        <v>105</v>
      </c>
      <c r="AC15" s="153" t="s">
        <v>105</v>
      </c>
      <c r="AD15" s="153" t="s">
        <v>105</v>
      </c>
      <c r="AE15" s="153" t="s">
        <v>105</v>
      </c>
      <c r="AF15" s="153" t="s">
        <v>105</v>
      </c>
      <c r="AG15" s="153" t="s">
        <v>105</v>
      </c>
      <c r="AH15" s="153" t="s">
        <v>105</v>
      </c>
      <c r="AI15" s="153" t="s">
        <v>105</v>
      </c>
      <c r="AJ15" s="153" t="s">
        <v>105</v>
      </c>
      <c r="AK15" s="153" t="s">
        <v>105</v>
      </c>
      <c r="AL15" s="153" t="s">
        <v>105</v>
      </c>
      <c r="AM15" s="153" t="s">
        <v>105</v>
      </c>
      <c r="AN15" s="153" t="s">
        <v>105</v>
      </c>
      <c r="AO15" s="153" t="s">
        <v>105</v>
      </c>
      <c r="AP15" s="153" t="s">
        <v>105</v>
      </c>
      <c r="AQ15" s="153" t="s">
        <v>105</v>
      </c>
      <c r="AR15" s="153" t="s">
        <v>105</v>
      </c>
      <c r="AS15" s="153" t="s">
        <v>105</v>
      </c>
      <c r="AT15" s="153" t="s">
        <v>105</v>
      </c>
      <c r="AU15" s="153" t="s">
        <v>105</v>
      </c>
      <c r="AV15" s="153" t="s">
        <v>105</v>
      </c>
      <c r="AW15" s="153" t="s">
        <v>105</v>
      </c>
      <c r="AX15" s="153" t="s">
        <v>105</v>
      </c>
      <c r="AY15" s="153" t="s">
        <v>105</v>
      </c>
      <c r="AZ15" s="153" t="s">
        <v>105</v>
      </c>
      <c r="BA15" s="153" t="s">
        <v>105</v>
      </c>
      <c r="BB15" s="153" t="s">
        <v>105</v>
      </c>
      <c r="BC15" s="153" t="s">
        <v>105</v>
      </c>
      <c r="BD15" s="153" t="s">
        <v>105</v>
      </c>
      <c r="BE15" s="153" t="s">
        <v>105</v>
      </c>
      <c r="BF15" s="153" t="s">
        <v>105</v>
      </c>
      <c r="BG15" s="153" t="s">
        <v>105</v>
      </c>
      <c r="BH15" s="153" t="s">
        <v>105</v>
      </c>
      <c r="BI15" s="153" t="s">
        <v>105</v>
      </c>
      <c r="BJ15" s="105"/>
      <c r="BK15" s="157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91"/>
      <c r="CV15" s="191"/>
      <c r="CW15" s="153"/>
      <c r="CX15" s="153"/>
      <c r="CY15" s="153"/>
      <c r="CZ15" s="153"/>
      <c r="DA15" s="153"/>
      <c r="DB15" s="158"/>
      <c r="DC15" s="111"/>
      <c r="DD15" s="157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6"/>
      <c r="EL15" s="153"/>
      <c r="EM15" s="156"/>
      <c r="EN15" s="153"/>
      <c r="EO15" s="156"/>
      <c r="EP15" s="153"/>
      <c r="EQ15" s="153"/>
      <c r="ER15" s="159">
        <f t="shared" si="29"/>
        <v>0</v>
      </c>
      <c r="ES15" s="157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6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6"/>
      <c r="GA15" s="153"/>
      <c r="GB15" s="153"/>
      <c r="GC15" s="153"/>
      <c r="GD15" s="153"/>
      <c r="GE15" s="153"/>
      <c r="GF15" s="153"/>
      <c r="GG15" s="153"/>
      <c r="GH15" s="153"/>
      <c r="GI15" s="153"/>
      <c r="GJ15" s="158"/>
      <c r="GK15" s="159">
        <f t="shared" si="32"/>
        <v>0</v>
      </c>
      <c r="GL15" s="157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6"/>
      <c r="HT15" s="153"/>
      <c r="HU15" s="156"/>
      <c r="HV15" s="153"/>
      <c r="HW15" s="160"/>
      <c r="HX15" s="157"/>
      <c r="HY15" s="153"/>
      <c r="HZ15" s="153"/>
      <c r="IA15" s="153"/>
      <c r="IB15" s="153"/>
      <c r="IC15" s="160"/>
    </row>
    <row r="16" spans="1:246" s="162" customFormat="1" ht="12.75">
      <c r="A16" s="149" t="s">
        <v>61</v>
      </c>
      <c r="B16" s="150"/>
      <c r="C16" s="151">
        <f t="shared" si="12"/>
        <v>7</v>
      </c>
      <c r="D16" s="152">
        <f t="shared" si="13"/>
        <v>3</v>
      </c>
      <c r="E16" s="153">
        <f t="shared" si="14"/>
        <v>2</v>
      </c>
      <c r="F16" s="152">
        <f t="shared" si="15"/>
        <v>1</v>
      </c>
      <c r="G16" s="152">
        <f t="shared" si="16"/>
        <v>4</v>
      </c>
      <c r="H16" s="153">
        <f t="shared" si="17"/>
        <v>0</v>
      </c>
      <c r="I16" s="197">
        <f t="shared" si="18"/>
        <v>294</v>
      </c>
      <c r="J16" s="155">
        <f t="shared" si="19"/>
        <v>42</v>
      </c>
      <c r="K16" s="155">
        <f>ABS(I16*100/1620)</f>
        <v>18.14814814814815</v>
      </c>
      <c r="L16" s="154">
        <v>18</v>
      </c>
      <c r="M16" s="178">
        <f t="shared" si="20"/>
        <v>9</v>
      </c>
      <c r="N16" s="154">
        <f t="shared" si="31"/>
        <v>7</v>
      </c>
      <c r="O16" s="154">
        <f t="shared" si="21"/>
        <v>1</v>
      </c>
      <c r="P16" s="154">
        <f t="shared" si="22"/>
        <v>6</v>
      </c>
      <c r="Q16" s="178">
        <f t="shared" si="23"/>
        <v>0</v>
      </c>
      <c r="R16" s="186">
        <f t="shared" si="24"/>
        <v>0</v>
      </c>
      <c r="S16" s="179">
        <f t="shared" si="25"/>
        <v>0</v>
      </c>
      <c r="T16" s="179">
        <f t="shared" si="26"/>
        <v>0</v>
      </c>
      <c r="U16" s="153">
        <f t="shared" si="27"/>
        <v>0</v>
      </c>
      <c r="V16" s="156">
        <f t="shared" si="28"/>
        <v>0</v>
      </c>
      <c r="W16" s="105"/>
      <c r="X16" s="168"/>
      <c r="Y16" s="153" t="s">
        <v>104</v>
      </c>
      <c r="Z16" s="153" t="s">
        <v>104</v>
      </c>
      <c r="AA16" s="153" t="s">
        <v>101</v>
      </c>
      <c r="AB16" s="153" t="s">
        <v>101</v>
      </c>
      <c r="AC16" s="167"/>
      <c r="AD16" s="153" t="s">
        <v>104</v>
      </c>
      <c r="AE16" s="153" t="s">
        <v>103</v>
      </c>
      <c r="AF16" s="153" t="s">
        <v>103</v>
      </c>
      <c r="AG16" s="153" t="s">
        <v>103</v>
      </c>
      <c r="AH16" s="153" t="s">
        <v>103</v>
      </c>
      <c r="AI16" s="153" t="s">
        <v>103</v>
      </c>
      <c r="AJ16" s="153" t="s">
        <v>103</v>
      </c>
      <c r="AK16" s="153" t="s">
        <v>105</v>
      </c>
      <c r="AL16" s="153" t="s">
        <v>101</v>
      </c>
      <c r="AM16" s="153" t="s">
        <v>104</v>
      </c>
      <c r="AN16" s="153" t="s">
        <v>104</v>
      </c>
      <c r="AO16" s="153" t="s">
        <v>104</v>
      </c>
      <c r="AP16" s="153" t="s">
        <v>122</v>
      </c>
      <c r="AQ16" s="153" t="s">
        <v>122</v>
      </c>
      <c r="AR16" s="153" t="s">
        <v>122</v>
      </c>
      <c r="AS16" s="153" t="s">
        <v>122</v>
      </c>
      <c r="AT16" s="153" t="s">
        <v>122</v>
      </c>
      <c r="AU16" s="153" t="s">
        <v>122</v>
      </c>
      <c r="AV16" s="153" t="s">
        <v>122</v>
      </c>
      <c r="AW16" s="153" t="s">
        <v>122</v>
      </c>
      <c r="AX16" s="153" t="s">
        <v>122</v>
      </c>
      <c r="AY16" s="153" t="s">
        <v>122</v>
      </c>
      <c r="AZ16" s="153" t="s">
        <v>122</v>
      </c>
      <c r="BA16" s="153" t="s">
        <v>122</v>
      </c>
      <c r="BB16" s="153" t="s">
        <v>122</v>
      </c>
      <c r="BC16" s="153" t="s">
        <v>122</v>
      </c>
      <c r="BD16" s="153" t="s">
        <v>122</v>
      </c>
      <c r="BE16" s="153" t="s">
        <v>122</v>
      </c>
      <c r="BF16" s="153" t="s">
        <v>122</v>
      </c>
      <c r="BG16" s="153" t="s">
        <v>122</v>
      </c>
      <c r="BH16" s="153" t="s">
        <v>122</v>
      </c>
      <c r="BI16" s="153" t="s">
        <v>122</v>
      </c>
      <c r="BJ16" s="105"/>
      <c r="BK16" s="157"/>
      <c r="BL16" s="153">
        <v>12</v>
      </c>
      <c r="BM16" s="153"/>
      <c r="BN16" s="153">
        <v>90</v>
      </c>
      <c r="BO16" s="153">
        <v>90</v>
      </c>
      <c r="BP16" s="153"/>
      <c r="BQ16" s="153">
        <v>36</v>
      </c>
      <c r="BR16" s="153"/>
      <c r="BS16" s="153"/>
      <c r="BT16" s="153"/>
      <c r="BU16" s="153"/>
      <c r="BV16" s="153"/>
      <c r="BW16" s="153"/>
      <c r="BX16" s="153"/>
      <c r="BY16" s="153">
        <v>45</v>
      </c>
      <c r="BZ16" s="153">
        <v>20</v>
      </c>
      <c r="CA16" s="153"/>
      <c r="CB16" s="153">
        <v>1</v>
      </c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91"/>
      <c r="CV16" s="191"/>
      <c r="CW16" s="153"/>
      <c r="CX16" s="153"/>
      <c r="CY16" s="153"/>
      <c r="CZ16" s="153"/>
      <c r="DA16" s="153"/>
      <c r="DB16" s="158"/>
      <c r="DC16" s="111"/>
      <c r="DD16" s="157"/>
      <c r="DE16" s="153" t="s">
        <v>107</v>
      </c>
      <c r="DF16" s="153"/>
      <c r="DG16" s="153"/>
      <c r="DH16" s="153"/>
      <c r="DI16" s="153"/>
      <c r="DJ16" s="153" t="s">
        <v>107</v>
      </c>
      <c r="DK16" s="153"/>
      <c r="DL16" s="153"/>
      <c r="DM16" s="153"/>
      <c r="DN16" s="153"/>
      <c r="DO16" s="153"/>
      <c r="DP16" s="153"/>
      <c r="DQ16" s="153"/>
      <c r="DR16" s="153" t="s">
        <v>106</v>
      </c>
      <c r="DS16" s="153" t="s">
        <v>107</v>
      </c>
      <c r="DT16" s="153"/>
      <c r="DU16" s="153" t="s">
        <v>107</v>
      </c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6"/>
      <c r="EL16" s="153"/>
      <c r="EM16" s="156"/>
      <c r="EN16" s="153"/>
      <c r="EO16" s="156"/>
      <c r="EP16" s="153"/>
      <c r="EQ16" s="153"/>
      <c r="ER16" s="159">
        <f t="shared" si="29"/>
        <v>0</v>
      </c>
      <c r="ES16" s="157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6"/>
      <c r="GA16" s="153"/>
      <c r="GB16" s="156"/>
      <c r="GC16" s="153"/>
      <c r="GD16" s="156"/>
      <c r="GE16" s="153"/>
      <c r="GF16" s="153"/>
      <c r="GG16" s="153"/>
      <c r="GH16" s="153"/>
      <c r="GI16" s="153"/>
      <c r="GJ16" s="158"/>
      <c r="GK16" s="159">
        <f t="shared" si="32"/>
        <v>0</v>
      </c>
      <c r="GL16" s="157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6"/>
      <c r="HT16" s="153"/>
      <c r="HU16" s="156"/>
      <c r="HV16" s="153"/>
      <c r="HW16" s="160"/>
      <c r="HX16" s="157"/>
      <c r="HY16" s="153"/>
      <c r="HZ16" s="153"/>
      <c r="IA16" s="153"/>
      <c r="IB16" s="153"/>
      <c r="IC16" s="160"/>
      <c r="ID16" s="161"/>
      <c r="IE16" s="161"/>
      <c r="IF16" s="161"/>
      <c r="IG16" s="161"/>
      <c r="IH16" s="161"/>
      <c r="II16" s="161"/>
      <c r="IJ16" s="161"/>
      <c r="IK16" s="161"/>
      <c r="IL16" s="161"/>
    </row>
    <row r="17" spans="1:237" s="161" customFormat="1" ht="12.75">
      <c r="A17" s="149" t="s">
        <v>62</v>
      </c>
      <c r="B17" s="150"/>
      <c r="C17" s="151">
        <f t="shared" si="12"/>
        <v>28</v>
      </c>
      <c r="D17" s="152">
        <f t="shared" si="13"/>
        <v>27</v>
      </c>
      <c r="E17" s="153">
        <f t="shared" si="14"/>
        <v>22</v>
      </c>
      <c r="F17" s="152">
        <f t="shared" si="15"/>
        <v>3</v>
      </c>
      <c r="G17" s="152">
        <f t="shared" si="16"/>
        <v>1</v>
      </c>
      <c r="H17" s="153">
        <f t="shared" si="17"/>
        <v>4</v>
      </c>
      <c r="I17" s="197">
        <f t="shared" si="18"/>
        <v>2420</v>
      </c>
      <c r="J17" s="155">
        <f t="shared" si="19"/>
        <v>86.42857142857143</v>
      </c>
      <c r="K17" s="155">
        <f>ABS(I17*100/I1)</f>
        <v>70.76023391812865</v>
      </c>
      <c r="L17" s="154">
        <f>K1</f>
        <v>38</v>
      </c>
      <c r="M17" s="178">
        <f t="shared" si="20"/>
        <v>29</v>
      </c>
      <c r="N17" s="154">
        <f t="shared" si="31"/>
        <v>8</v>
      </c>
      <c r="O17" s="154">
        <f t="shared" si="21"/>
        <v>1</v>
      </c>
      <c r="P17" s="154">
        <f t="shared" si="22"/>
        <v>1</v>
      </c>
      <c r="Q17" s="178">
        <f t="shared" si="23"/>
        <v>6</v>
      </c>
      <c r="R17" s="186">
        <f t="shared" si="24"/>
        <v>10</v>
      </c>
      <c r="S17" s="179">
        <f t="shared" si="25"/>
        <v>0</v>
      </c>
      <c r="T17" s="179">
        <f t="shared" si="26"/>
        <v>2</v>
      </c>
      <c r="U17" s="153">
        <f t="shared" si="27"/>
        <v>2</v>
      </c>
      <c r="V17" s="156">
        <f t="shared" si="28"/>
        <v>1</v>
      </c>
      <c r="W17" s="105"/>
      <c r="X17" s="157" t="s">
        <v>101</v>
      </c>
      <c r="Y17" s="153" t="s">
        <v>101</v>
      </c>
      <c r="Z17" s="153" t="s">
        <v>101</v>
      </c>
      <c r="AA17" s="153" t="s">
        <v>102</v>
      </c>
      <c r="AB17" s="153" t="s">
        <v>102</v>
      </c>
      <c r="AC17" s="153" t="s">
        <v>101</v>
      </c>
      <c r="AD17" s="153" t="s">
        <v>101</v>
      </c>
      <c r="AE17" s="153" t="s">
        <v>101</v>
      </c>
      <c r="AF17" s="153" t="s">
        <v>101</v>
      </c>
      <c r="AG17" s="153" t="s">
        <v>101</v>
      </c>
      <c r="AH17" s="153" t="s">
        <v>104</v>
      </c>
      <c r="AI17" s="153" t="s">
        <v>101</v>
      </c>
      <c r="AJ17" s="153" t="s">
        <v>101</v>
      </c>
      <c r="AK17" s="153" t="s">
        <v>101</v>
      </c>
      <c r="AL17" s="153" t="s">
        <v>104</v>
      </c>
      <c r="AM17" s="153" t="s">
        <v>101</v>
      </c>
      <c r="AN17" s="153" t="s">
        <v>102</v>
      </c>
      <c r="AO17" s="153" t="s">
        <v>102</v>
      </c>
      <c r="AP17" s="153" t="s">
        <v>102</v>
      </c>
      <c r="AQ17" s="153" t="s">
        <v>102</v>
      </c>
      <c r="AR17" s="153" t="s">
        <v>103</v>
      </c>
      <c r="AS17" s="153" t="s">
        <v>101</v>
      </c>
      <c r="AT17" s="153" t="s">
        <v>101</v>
      </c>
      <c r="AU17" s="153" t="s">
        <v>101</v>
      </c>
      <c r="AV17" s="167"/>
      <c r="AW17" s="153" t="s">
        <v>105</v>
      </c>
      <c r="AX17" s="153" t="s">
        <v>101</v>
      </c>
      <c r="AY17" s="153" t="s">
        <v>101</v>
      </c>
      <c r="AZ17" s="153" t="s">
        <v>101</v>
      </c>
      <c r="BA17" s="153" t="s">
        <v>101</v>
      </c>
      <c r="BB17" s="153" t="s">
        <v>101</v>
      </c>
      <c r="BC17" s="153" t="s">
        <v>101</v>
      </c>
      <c r="BD17" s="153" t="s">
        <v>101</v>
      </c>
      <c r="BE17" s="156" t="s">
        <v>101</v>
      </c>
      <c r="BF17" s="156" t="s">
        <v>101</v>
      </c>
      <c r="BG17" s="156" t="s">
        <v>101</v>
      </c>
      <c r="BH17" s="156" t="s">
        <v>101</v>
      </c>
      <c r="BI17" s="156" t="s">
        <v>101</v>
      </c>
      <c r="BJ17" s="105"/>
      <c r="BK17" s="157">
        <v>90</v>
      </c>
      <c r="BL17" s="153">
        <v>78</v>
      </c>
      <c r="BM17" s="181">
        <v>78</v>
      </c>
      <c r="BN17" s="169" t="s">
        <v>102</v>
      </c>
      <c r="BO17" s="169" t="s">
        <v>102</v>
      </c>
      <c r="BP17" s="153">
        <v>90</v>
      </c>
      <c r="BQ17" s="153">
        <v>90</v>
      </c>
      <c r="BR17" s="153">
        <v>90</v>
      </c>
      <c r="BS17" s="153">
        <v>90</v>
      </c>
      <c r="BT17" s="153">
        <v>90</v>
      </c>
      <c r="BU17" s="153"/>
      <c r="BV17" s="153">
        <v>90</v>
      </c>
      <c r="BW17" s="153">
        <v>90</v>
      </c>
      <c r="BX17" s="153">
        <v>87</v>
      </c>
      <c r="BY17" s="153">
        <v>45</v>
      </c>
      <c r="BZ17" s="181">
        <v>76</v>
      </c>
      <c r="CA17" s="169" t="s">
        <v>102</v>
      </c>
      <c r="CB17" s="169" t="s">
        <v>102</v>
      </c>
      <c r="CC17" s="153"/>
      <c r="CD17" s="153"/>
      <c r="CE17" s="153"/>
      <c r="CF17" s="153">
        <v>76</v>
      </c>
      <c r="CG17" s="153">
        <v>90</v>
      </c>
      <c r="CH17" s="153">
        <v>90</v>
      </c>
      <c r="CI17" s="153"/>
      <c r="CJ17" s="153"/>
      <c r="CK17" s="153">
        <v>90</v>
      </c>
      <c r="CL17" s="153">
        <v>90</v>
      </c>
      <c r="CM17" s="153">
        <v>90</v>
      </c>
      <c r="CN17" s="153">
        <v>90</v>
      </c>
      <c r="CO17" s="153">
        <v>90</v>
      </c>
      <c r="CP17" s="153">
        <v>90</v>
      </c>
      <c r="CQ17" s="153">
        <v>90</v>
      </c>
      <c r="CR17" s="156">
        <v>90</v>
      </c>
      <c r="CS17" s="156">
        <v>90</v>
      </c>
      <c r="CT17" s="156">
        <v>90</v>
      </c>
      <c r="CU17" s="191">
        <v>90</v>
      </c>
      <c r="CV17" s="191">
        <v>90</v>
      </c>
      <c r="CW17" s="153"/>
      <c r="CX17" s="153"/>
      <c r="CY17" s="153"/>
      <c r="CZ17" s="153"/>
      <c r="DA17" s="153"/>
      <c r="DB17" s="158"/>
      <c r="DC17" s="111"/>
      <c r="DD17" s="157"/>
      <c r="DE17" s="153" t="s">
        <v>106</v>
      </c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 t="s">
        <v>106</v>
      </c>
      <c r="DR17" s="153" t="s">
        <v>107</v>
      </c>
      <c r="DS17" s="153"/>
      <c r="DT17" s="153"/>
      <c r="DU17" s="153"/>
      <c r="DV17" s="153"/>
      <c r="DW17" s="153"/>
      <c r="DX17" s="153"/>
      <c r="DY17" s="153" t="s">
        <v>106</v>
      </c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6"/>
      <c r="EL17" s="153"/>
      <c r="EM17" s="156"/>
      <c r="EN17" s="153"/>
      <c r="EO17" s="156"/>
      <c r="EP17" s="153"/>
      <c r="EQ17" s="153"/>
      <c r="ER17" s="159">
        <f t="shared" si="29"/>
        <v>10</v>
      </c>
      <c r="ES17" s="193">
        <v>1</v>
      </c>
      <c r="ET17" s="153"/>
      <c r="EU17" s="170" t="s">
        <v>108</v>
      </c>
      <c r="EV17" s="169" t="s">
        <v>102</v>
      </c>
      <c r="EW17" s="169" t="s">
        <v>102</v>
      </c>
      <c r="EX17" s="153"/>
      <c r="EY17" s="167">
        <v>1</v>
      </c>
      <c r="EZ17" s="153"/>
      <c r="FA17" s="167">
        <v>1</v>
      </c>
      <c r="FB17" s="153"/>
      <c r="FC17" s="153"/>
      <c r="FD17" s="167">
        <v>1</v>
      </c>
      <c r="FE17" s="153"/>
      <c r="FF17" s="153"/>
      <c r="FG17" s="153"/>
      <c r="FH17" s="170" t="s">
        <v>108</v>
      </c>
      <c r="FI17" s="169" t="s">
        <v>102</v>
      </c>
      <c r="FJ17" s="169" t="s">
        <v>102</v>
      </c>
      <c r="FK17" s="153"/>
      <c r="FL17" s="153"/>
      <c r="FM17" s="153"/>
      <c r="FN17" s="153"/>
      <c r="FO17" s="153"/>
      <c r="FP17" s="167">
        <v>1</v>
      </c>
      <c r="FQ17" s="153"/>
      <c r="FR17" s="153"/>
      <c r="FS17" s="167">
        <v>1</v>
      </c>
      <c r="FT17" s="153"/>
      <c r="FU17" s="153"/>
      <c r="FV17" s="153"/>
      <c r="FW17" s="167">
        <v>1</v>
      </c>
      <c r="FX17" s="167">
        <v>1</v>
      </c>
      <c r="FY17" s="167">
        <v>1</v>
      </c>
      <c r="FZ17" s="156"/>
      <c r="GA17" s="153"/>
      <c r="GB17" s="156"/>
      <c r="GC17" s="153"/>
      <c r="GD17" s="194">
        <v>1</v>
      </c>
      <c r="GE17" s="153"/>
      <c r="GF17" s="153"/>
      <c r="GG17" s="153"/>
      <c r="GH17" s="153"/>
      <c r="GI17" s="153"/>
      <c r="GJ17" s="158"/>
      <c r="GK17" s="159">
        <f t="shared" si="32"/>
        <v>1</v>
      </c>
      <c r="GL17" s="157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6"/>
      <c r="HT17" s="153"/>
      <c r="HU17" s="156"/>
      <c r="HV17" s="153">
        <v>1</v>
      </c>
      <c r="HW17" s="160"/>
      <c r="HX17" s="157"/>
      <c r="HY17" s="153"/>
      <c r="HZ17" s="153"/>
      <c r="IA17" s="153"/>
      <c r="IB17" s="153"/>
      <c r="IC17" s="160"/>
    </row>
    <row r="18" spans="1:246" s="162" customFormat="1" ht="12.75">
      <c r="A18" s="149" t="s">
        <v>63</v>
      </c>
      <c r="B18" s="150"/>
      <c r="C18" s="151">
        <f t="shared" si="12"/>
        <v>23</v>
      </c>
      <c r="D18" s="152">
        <f t="shared" si="13"/>
        <v>21</v>
      </c>
      <c r="E18" s="153">
        <f t="shared" si="14"/>
        <v>17</v>
      </c>
      <c r="F18" s="152">
        <f t="shared" si="15"/>
        <v>4</v>
      </c>
      <c r="G18" s="152">
        <f t="shared" si="16"/>
        <v>2</v>
      </c>
      <c r="H18" s="153">
        <f t="shared" si="17"/>
        <v>0</v>
      </c>
      <c r="I18" s="197">
        <f t="shared" si="18"/>
        <v>1803</v>
      </c>
      <c r="J18" s="155">
        <f t="shared" si="19"/>
        <v>78.3913043478261</v>
      </c>
      <c r="K18" s="155">
        <f>ABS(I18*100/I1)</f>
        <v>52.719298245614034</v>
      </c>
      <c r="L18" s="154">
        <f>K1</f>
        <v>38</v>
      </c>
      <c r="M18" s="178">
        <f t="shared" si="20"/>
        <v>23</v>
      </c>
      <c r="N18" s="154">
        <f t="shared" si="31"/>
        <v>13</v>
      </c>
      <c r="O18" s="154">
        <f t="shared" si="21"/>
        <v>8</v>
      </c>
      <c r="P18" s="154">
        <f t="shared" si="22"/>
        <v>5</v>
      </c>
      <c r="Q18" s="178">
        <f t="shared" si="23"/>
        <v>0</v>
      </c>
      <c r="R18" s="186">
        <f t="shared" si="24"/>
        <v>5</v>
      </c>
      <c r="S18" s="179">
        <f t="shared" si="25"/>
        <v>0</v>
      </c>
      <c r="T18" s="179">
        <f t="shared" si="26"/>
        <v>0</v>
      </c>
      <c r="U18" s="153">
        <f t="shared" si="27"/>
        <v>0</v>
      </c>
      <c r="V18" s="156">
        <f t="shared" si="28"/>
        <v>0</v>
      </c>
      <c r="W18" s="105"/>
      <c r="X18" s="157" t="s">
        <v>101</v>
      </c>
      <c r="Y18" s="157" t="s">
        <v>101</v>
      </c>
      <c r="Z18" s="153" t="s">
        <v>101</v>
      </c>
      <c r="AA18" s="153" t="s">
        <v>103</v>
      </c>
      <c r="AB18" s="153" t="s">
        <v>101</v>
      </c>
      <c r="AC18" s="153" t="s">
        <v>101</v>
      </c>
      <c r="AD18" s="153" t="s">
        <v>101</v>
      </c>
      <c r="AE18" s="153" t="s">
        <v>105</v>
      </c>
      <c r="AF18" s="153" t="s">
        <v>105</v>
      </c>
      <c r="AG18" s="153" t="s">
        <v>105</v>
      </c>
      <c r="AH18" s="153" t="s">
        <v>101</v>
      </c>
      <c r="AI18" s="153" t="s">
        <v>104</v>
      </c>
      <c r="AJ18" s="153" t="s">
        <v>101</v>
      </c>
      <c r="AK18" s="153" t="s">
        <v>105</v>
      </c>
      <c r="AL18" s="153" t="s">
        <v>105</v>
      </c>
      <c r="AM18" s="153" t="s">
        <v>101</v>
      </c>
      <c r="AN18" s="153" t="s">
        <v>101</v>
      </c>
      <c r="AO18" s="153" t="s">
        <v>101</v>
      </c>
      <c r="AP18" s="153" t="s">
        <v>101</v>
      </c>
      <c r="AQ18" s="153" t="s">
        <v>101</v>
      </c>
      <c r="AR18" s="153" t="s">
        <v>101</v>
      </c>
      <c r="AS18" s="167"/>
      <c r="AT18" s="167"/>
      <c r="AU18" s="153" t="s">
        <v>104</v>
      </c>
      <c r="AV18" s="153" t="s">
        <v>101</v>
      </c>
      <c r="AW18" s="153" t="s">
        <v>101</v>
      </c>
      <c r="AX18" s="153" t="s">
        <v>105</v>
      </c>
      <c r="AY18" s="153" t="s">
        <v>105</v>
      </c>
      <c r="AZ18" s="153" t="s">
        <v>105</v>
      </c>
      <c r="BA18" s="153" t="s">
        <v>101</v>
      </c>
      <c r="BB18" s="153" t="s">
        <v>101</v>
      </c>
      <c r="BC18" s="153" t="s">
        <v>101</v>
      </c>
      <c r="BD18" s="153" t="s">
        <v>101</v>
      </c>
      <c r="BE18" s="156" t="s">
        <v>101</v>
      </c>
      <c r="BF18" s="156" t="s">
        <v>103</v>
      </c>
      <c r="BG18" s="156" t="s">
        <v>103</v>
      </c>
      <c r="BH18" s="156" t="s">
        <v>103</v>
      </c>
      <c r="BI18" s="156" t="s">
        <v>103</v>
      </c>
      <c r="BJ18" s="105"/>
      <c r="BK18" s="157">
        <v>90</v>
      </c>
      <c r="BL18" s="157">
        <v>90</v>
      </c>
      <c r="BM18" s="153">
        <v>90</v>
      </c>
      <c r="BN18" s="153"/>
      <c r="BO18" s="153">
        <v>90</v>
      </c>
      <c r="BP18" s="153">
        <v>90</v>
      </c>
      <c r="BQ18" s="153">
        <v>54</v>
      </c>
      <c r="BR18" s="153"/>
      <c r="BS18" s="153"/>
      <c r="BT18" s="153"/>
      <c r="BU18" s="153">
        <v>90</v>
      </c>
      <c r="BV18" s="153">
        <v>41</v>
      </c>
      <c r="BW18" s="153">
        <v>37</v>
      </c>
      <c r="BX18" s="153"/>
      <c r="BY18" s="153"/>
      <c r="BZ18" s="153">
        <v>90</v>
      </c>
      <c r="CA18" s="153">
        <v>90</v>
      </c>
      <c r="CB18" s="153">
        <v>90</v>
      </c>
      <c r="CC18" s="153">
        <v>45</v>
      </c>
      <c r="CD18" s="153">
        <v>82</v>
      </c>
      <c r="CE18" s="153">
        <v>90</v>
      </c>
      <c r="CF18" s="153"/>
      <c r="CG18" s="153"/>
      <c r="CH18" s="153">
        <v>14</v>
      </c>
      <c r="CI18" s="153">
        <v>90</v>
      </c>
      <c r="CJ18" s="153">
        <v>90</v>
      </c>
      <c r="CK18" s="153"/>
      <c r="CL18" s="153"/>
      <c r="CM18" s="153"/>
      <c r="CN18" s="153">
        <v>90</v>
      </c>
      <c r="CO18" s="153">
        <v>90</v>
      </c>
      <c r="CP18" s="153">
        <v>90</v>
      </c>
      <c r="CQ18" s="153">
        <v>90</v>
      </c>
      <c r="CR18" s="156">
        <v>90</v>
      </c>
      <c r="CS18" s="156"/>
      <c r="CT18" s="156"/>
      <c r="CU18" s="156"/>
      <c r="CV18" s="156"/>
      <c r="CW18" s="153"/>
      <c r="CX18" s="153"/>
      <c r="CY18" s="153"/>
      <c r="CZ18" s="153"/>
      <c r="DA18" s="153"/>
      <c r="DB18" s="158"/>
      <c r="DC18" s="111"/>
      <c r="DD18" s="157"/>
      <c r="DE18" s="153"/>
      <c r="DF18" s="153"/>
      <c r="DG18" s="153"/>
      <c r="DH18" s="153"/>
      <c r="DI18" s="153"/>
      <c r="DJ18" s="153" t="s">
        <v>106</v>
      </c>
      <c r="DK18" s="153"/>
      <c r="DL18" s="153"/>
      <c r="DM18" s="153"/>
      <c r="DN18" s="153"/>
      <c r="DO18" s="153" t="s">
        <v>107</v>
      </c>
      <c r="DP18" s="153" t="s">
        <v>106</v>
      </c>
      <c r="DQ18" s="153"/>
      <c r="DR18" s="153"/>
      <c r="DS18" s="153"/>
      <c r="DT18" s="153"/>
      <c r="DU18" s="153"/>
      <c r="DV18" s="153" t="s">
        <v>106</v>
      </c>
      <c r="DW18" s="153" t="s">
        <v>106</v>
      </c>
      <c r="DX18" s="153"/>
      <c r="DY18" s="153"/>
      <c r="DZ18" s="153"/>
      <c r="EA18" s="153" t="s">
        <v>107</v>
      </c>
      <c r="EB18" s="153"/>
      <c r="EC18" s="153"/>
      <c r="ED18" s="153"/>
      <c r="EE18" s="153"/>
      <c r="EF18" s="153"/>
      <c r="EG18" s="153"/>
      <c r="EH18" s="153"/>
      <c r="EI18" s="153"/>
      <c r="EJ18" s="153"/>
      <c r="EK18" s="156"/>
      <c r="EL18" s="153"/>
      <c r="EM18" s="156"/>
      <c r="EN18" s="153"/>
      <c r="EO18" s="156"/>
      <c r="EP18" s="153"/>
      <c r="EQ18" s="153"/>
      <c r="ER18" s="159">
        <f t="shared" si="29"/>
        <v>5</v>
      </c>
      <c r="ES18" s="157"/>
      <c r="ET18" s="153"/>
      <c r="EU18" s="153"/>
      <c r="EV18" s="153"/>
      <c r="EW18" s="153"/>
      <c r="EX18" s="153"/>
      <c r="EY18" s="167">
        <v>1</v>
      </c>
      <c r="EZ18" s="153"/>
      <c r="FA18" s="153"/>
      <c r="FB18" s="153"/>
      <c r="FC18" s="167">
        <v>1</v>
      </c>
      <c r="FD18" s="153"/>
      <c r="FE18" s="153"/>
      <c r="FF18" s="153"/>
      <c r="FG18" s="153"/>
      <c r="FH18" s="153"/>
      <c r="FI18" s="153"/>
      <c r="FJ18" s="153"/>
      <c r="FK18" s="153"/>
      <c r="FL18" s="153"/>
      <c r="FM18" s="167">
        <v>1</v>
      </c>
      <c r="FN18" s="153"/>
      <c r="FO18" s="153"/>
      <c r="FP18" s="153"/>
      <c r="FQ18" s="153"/>
      <c r="FR18" s="167">
        <v>1</v>
      </c>
      <c r="FS18" s="153"/>
      <c r="FT18" s="153"/>
      <c r="FU18" s="153"/>
      <c r="FV18" s="153"/>
      <c r="FW18" s="167">
        <v>1</v>
      </c>
      <c r="FX18" s="153"/>
      <c r="FY18" s="153"/>
      <c r="FZ18" s="153"/>
      <c r="GA18" s="153"/>
      <c r="GB18" s="156"/>
      <c r="GC18" s="153"/>
      <c r="GD18" s="156"/>
      <c r="GE18" s="153"/>
      <c r="GF18" s="153"/>
      <c r="GG18" s="153"/>
      <c r="GH18" s="153"/>
      <c r="GI18" s="153"/>
      <c r="GJ18" s="158"/>
      <c r="GK18" s="159">
        <f t="shared" si="32"/>
        <v>0</v>
      </c>
      <c r="GL18" s="157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6"/>
      <c r="HT18" s="153"/>
      <c r="HU18" s="156"/>
      <c r="HV18" s="153"/>
      <c r="HW18" s="160"/>
      <c r="HX18" s="157"/>
      <c r="HY18" s="153"/>
      <c r="HZ18" s="153"/>
      <c r="IA18" s="153"/>
      <c r="IB18" s="153"/>
      <c r="IC18" s="160"/>
      <c r="ID18" s="161"/>
      <c r="IE18" s="161"/>
      <c r="IF18" s="161"/>
      <c r="IG18" s="161"/>
      <c r="IH18" s="161"/>
      <c r="II18" s="161"/>
      <c r="IJ18" s="161"/>
      <c r="IK18" s="161"/>
      <c r="IL18" s="161"/>
    </row>
    <row r="19" spans="1:237" s="161" customFormat="1" ht="12.75">
      <c r="A19" s="149" t="s">
        <v>128</v>
      </c>
      <c r="B19" s="150"/>
      <c r="C19" s="151">
        <f t="shared" si="12"/>
        <v>4</v>
      </c>
      <c r="D19" s="152">
        <f t="shared" si="13"/>
        <v>2</v>
      </c>
      <c r="E19" s="153">
        <f t="shared" si="14"/>
        <v>0</v>
      </c>
      <c r="F19" s="152">
        <f t="shared" si="15"/>
        <v>2</v>
      </c>
      <c r="G19" s="152">
        <f t="shared" si="16"/>
        <v>2</v>
      </c>
      <c r="H19" s="153">
        <f t="shared" si="17"/>
        <v>0</v>
      </c>
      <c r="I19" s="197">
        <f t="shared" si="18"/>
        <v>122</v>
      </c>
      <c r="J19" s="155">
        <f t="shared" si="19"/>
        <v>30.5</v>
      </c>
      <c r="K19" s="155">
        <f>ABS(I19*100/I1)</f>
        <v>3.5672514619883042</v>
      </c>
      <c r="L19" s="154">
        <v>7</v>
      </c>
      <c r="M19" s="178">
        <f t="shared" si="20"/>
        <v>5</v>
      </c>
      <c r="N19" s="154">
        <f t="shared" si="31"/>
        <v>1</v>
      </c>
      <c r="O19" s="154">
        <f t="shared" si="21"/>
        <v>1</v>
      </c>
      <c r="P19" s="154">
        <f t="shared" si="22"/>
        <v>0</v>
      </c>
      <c r="Q19" s="178">
        <f t="shared" si="23"/>
        <v>0</v>
      </c>
      <c r="R19" s="186">
        <f t="shared" si="24"/>
        <v>1</v>
      </c>
      <c r="S19" s="179">
        <f t="shared" si="25"/>
        <v>0</v>
      </c>
      <c r="T19" s="179">
        <f t="shared" si="26"/>
        <v>0</v>
      </c>
      <c r="U19" s="153">
        <f t="shared" si="27"/>
        <v>0</v>
      </c>
      <c r="V19" s="156">
        <f t="shared" si="28"/>
        <v>0</v>
      </c>
      <c r="W19" s="105"/>
      <c r="X19" s="153" t="s">
        <v>115</v>
      </c>
      <c r="Y19" s="153" t="s">
        <v>115</v>
      </c>
      <c r="Z19" s="153" t="s">
        <v>115</v>
      </c>
      <c r="AA19" s="153" t="s">
        <v>115</v>
      </c>
      <c r="AB19" s="153" t="s">
        <v>115</v>
      </c>
      <c r="AC19" s="153" t="s">
        <v>115</v>
      </c>
      <c r="AD19" s="153" t="s">
        <v>115</v>
      </c>
      <c r="AE19" s="153" t="s">
        <v>115</v>
      </c>
      <c r="AF19" s="153" t="s">
        <v>115</v>
      </c>
      <c r="AG19" s="153" t="s">
        <v>115</v>
      </c>
      <c r="AH19" s="153" t="s">
        <v>115</v>
      </c>
      <c r="AI19" s="153" t="s">
        <v>115</v>
      </c>
      <c r="AJ19" s="153" t="s">
        <v>115</v>
      </c>
      <c r="AK19" s="153" t="s">
        <v>115</v>
      </c>
      <c r="AL19" s="153" t="s">
        <v>115</v>
      </c>
      <c r="AM19" s="153" t="s">
        <v>115</v>
      </c>
      <c r="AN19" s="153" t="s">
        <v>115</v>
      </c>
      <c r="AO19" s="153" t="s">
        <v>115</v>
      </c>
      <c r="AP19" s="153" t="s">
        <v>105</v>
      </c>
      <c r="AQ19" s="153" t="s">
        <v>104</v>
      </c>
      <c r="AR19" s="153" t="s">
        <v>104</v>
      </c>
      <c r="AS19" s="153" t="s">
        <v>104</v>
      </c>
      <c r="AT19" s="153" t="s">
        <v>101</v>
      </c>
      <c r="AU19" s="167"/>
      <c r="AV19" s="153" t="s">
        <v>101</v>
      </c>
      <c r="AW19" s="153" t="s">
        <v>122</v>
      </c>
      <c r="AX19" s="153" t="s">
        <v>122</v>
      </c>
      <c r="AY19" s="153" t="s">
        <v>122</v>
      </c>
      <c r="AZ19" s="153" t="s">
        <v>122</v>
      </c>
      <c r="BA19" s="153" t="s">
        <v>122</v>
      </c>
      <c r="BB19" s="153" t="s">
        <v>122</v>
      </c>
      <c r="BC19" s="153" t="s">
        <v>122</v>
      </c>
      <c r="BD19" s="153" t="s">
        <v>122</v>
      </c>
      <c r="BE19" s="153" t="s">
        <v>122</v>
      </c>
      <c r="BF19" s="153" t="s">
        <v>122</v>
      </c>
      <c r="BG19" s="153" t="s">
        <v>122</v>
      </c>
      <c r="BH19" s="153" t="s">
        <v>122</v>
      </c>
      <c r="BI19" s="153" t="s">
        <v>122</v>
      </c>
      <c r="BJ19" s="105"/>
      <c r="BK19" s="157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>
        <v>8</v>
      </c>
      <c r="CE19" s="153"/>
      <c r="CF19" s="153">
        <v>14</v>
      </c>
      <c r="CG19" s="153">
        <v>55</v>
      </c>
      <c r="CH19" s="153"/>
      <c r="CI19" s="153">
        <v>45</v>
      </c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8"/>
      <c r="DC19" s="111"/>
      <c r="DD19" s="157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 t="s">
        <v>107</v>
      </c>
      <c r="DX19" s="153"/>
      <c r="DY19" s="153" t="s">
        <v>107</v>
      </c>
      <c r="DZ19" s="153" t="s">
        <v>106</v>
      </c>
      <c r="EA19" s="153"/>
      <c r="EB19" s="153" t="s">
        <v>106</v>
      </c>
      <c r="EC19" s="153"/>
      <c r="ED19" s="153"/>
      <c r="EE19" s="153"/>
      <c r="EF19" s="153"/>
      <c r="EG19" s="153"/>
      <c r="EH19" s="153"/>
      <c r="EI19" s="153"/>
      <c r="EJ19" s="153"/>
      <c r="EK19" s="156"/>
      <c r="EL19" s="153"/>
      <c r="EM19" s="156"/>
      <c r="EN19" s="153"/>
      <c r="EO19" s="156"/>
      <c r="EP19" s="153"/>
      <c r="EQ19" s="153"/>
      <c r="ER19" s="159">
        <f t="shared" si="29"/>
        <v>1</v>
      </c>
      <c r="ES19" s="157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67">
        <v>1</v>
      </c>
      <c r="FR19" s="153"/>
      <c r="FS19" s="153"/>
      <c r="FT19" s="153"/>
      <c r="FU19" s="153"/>
      <c r="FV19" s="153"/>
      <c r="FW19" s="153"/>
      <c r="FX19" s="153"/>
      <c r="FY19" s="153"/>
      <c r="FZ19" s="156"/>
      <c r="GA19" s="153"/>
      <c r="GB19" s="156"/>
      <c r="GC19" s="153"/>
      <c r="GD19" s="156"/>
      <c r="GE19" s="153"/>
      <c r="GF19" s="153"/>
      <c r="GG19" s="153"/>
      <c r="GH19" s="153"/>
      <c r="GI19" s="153"/>
      <c r="GJ19" s="158"/>
      <c r="GK19" s="159">
        <f t="shared" si="32"/>
        <v>0</v>
      </c>
      <c r="GL19" s="157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6"/>
      <c r="HT19" s="153"/>
      <c r="HU19" s="156"/>
      <c r="HV19" s="153"/>
      <c r="HW19" s="160"/>
      <c r="HX19" s="157"/>
      <c r="HY19" s="153"/>
      <c r="HZ19" s="153"/>
      <c r="IA19" s="153"/>
      <c r="IB19" s="153"/>
      <c r="IC19" s="160"/>
    </row>
    <row r="20" spans="1:246" s="162" customFormat="1" ht="12.75" hidden="1">
      <c r="A20" s="149"/>
      <c r="B20" s="150"/>
      <c r="C20" s="151">
        <f t="shared" si="12"/>
        <v>0</v>
      </c>
      <c r="D20" s="152">
        <f t="shared" si="13"/>
        <v>0</v>
      </c>
      <c r="E20" s="153">
        <f t="shared" si="14"/>
        <v>0</v>
      </c>
      <c r="F20" s="152">
        <f t="shared" si="15"/>
        <v>0</v>
      </c>
      <c r="G20" s="152">
        <f t="shared" si="16"/>
        <v>0</v>
      </c>
      <c r="H20" s="153">
        <f t="shared" si="17"/>
        <v>0</v>
      </c>
      <c r="I20" s="178">
        <f t="shared" si="18"/>
        <v>0</v>
      </c>
      <c r="J20" s="155" t="e">
        <f t="shared" si="19"/>
        <v>#DIV/0!</v>
      </c>
      <c r="K20" s="155">
        <f>ABS(I20*100/I1)</f>
        <v>0</v>
      </c>
      <c r="L20" s="154">
        <f>K1</f>
        <v>38</v>
      </c>
      <c r="M20" s="154">
        <f t="shared" si="20"/>
        <v>0</v>
      </c>
      <c r="N20" s="154">
        <f t="shared" si="31"/>
        <v>0</v>
      </c>
      <c r="O20" s="154">
        <f t="shared" si="21"/>
        <v>0</v>
      </c>
      <c r="P20" s="154">
        <f t="shared" si="22"/>
        <v>0</v>
      </c>
      <c r="Q20" s="178">
        <f t="shared" si="23"/>
        <v>0</v>
      </c>
      <c r="R20" s="186">
        <f t="shared" si="24"/>
        <v>0</v>
      </c>
      <c r="S20" s="179">
        <f t="shared" si="25"/>
        <v>0</v>
      </c>
      <c r="T20" s="179">
        <f t="shared" si="26"/>
        <v>0</v>
      </c>
      <c r="U20" s="153">
        <f t="shared" si="27"/>
        <v>0</v>
      </c>
      <c r="V20" s="156">
        <f t="shared" si="28"/>
        <v>0</v>
      </c>
      <c r="W20" s="105"/>
      <c r="X20" s="157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6"/>
      <c r="BF20" s="156"/>
      <c r="BG20" s="156"/>
      <c r="BH20" s="156"/>
      <c r="BI20" s="156"/>
      <c r="BJ20" s="105"/>
      <c r="BK20" s="157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6"/>
      <c r="CS20" s="156"/>
      <c r="CT20" s="156"/>
      <c r="CU20" s="156"/>
      <c r="CV20" s="156"/>
      <c r="CW20" s="153"/>
      <c r="CX20" s="153"/>
      <c r="CY20" s="153"/>
      <c r="CZ20" s="153"/>
      <c r="DA20" s="153"/>
      <c r="DB20" s="158"/>
      <c r="DC20" s="111"/>
      <c r="DD20" s="157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6"/>
      <c r="EL20" s="153"/>
      <c r="EM20" s="156"/>
      <c r="EN20" s="153"/>
      <c r="EO20" s="156"/>
      <c r="EP20" s="153"/>
      <c r="EQ20" s="153"/>
      <c r="ER20" s="159">
        <f t="shared" si="29"/>
        <v>0</v>
      </c>
      <c r="ES20" s="157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6"/>
      <c r="GA20" s="153"/>
      <c r="GB20" s="156"/>
      <c r="GC20" s="153"/>
      <c r="GD20" s="156"/>
      <c r="GE20" s="153"/>
      <c r="GF20" s="153"/>
      <c r="GG20" s="153"/>
      <c r="GH20" s="153"/>
      <c r="GI20" s="153"/>
      <c r="GJ20" s="158"/>
      <c r="GK20" s="159">
        <f t="shared" si="32"/>
        <v>0</v>
      </c>
      <c r="GL20" s="157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6"/>
      <c r="HT20" s="153"/>
      <c r="HU20" s="156"/>
      <c r="HV20" s="153"/>
      <c r="HW20" s="160"/>
      <c r="HX20" s="157"/>
      <c r="HY20" s="153"/>
      <c r="HZ20" s="153"/>
      <c r="IA20" s="153"/>
      <c r="IB20" s="153"/>
      <c r="IC20" s="160"/>
      <c r="ID20" s="161"/>
      <c r="IE20" s="161"/>
      <c r="IF20" s="161"/>
      <c r="IG20" s="161"/>
      <c r="IH20" s="161"/>
      <c r="II20" s="161"/>
      <c r="IJ20" s="161"/>
      <c r="IK20" s="161"/>
      <c r="IL20" s="161"/>
    </row>
    <row r="21" spans="1:237" s="161" customFormat="1" ht="12.75" hidden="1">
      <c r="A21" s="149"/>
      <c r="B21" s="150"/>
      <c r="C21" s="151">
        <f t="shared" si="12"/>
        <v>0</v>
      </c>
      <c r="D21" s="152">
        <f t="shared" si="13"/>
        <v>0</v>
      </c>
      <c r="E21" s="153">
        <f t="shared" si="14"/>
        <v>0</v>
      </c>
      <c r="F21" s="152">
        <f t="shared" si="15"/>
        <v>0</v>
      </c>
      <c r="G21" s="152">
        <f t="shared" si="16"/>
        <v>0</v>
      </c>
      <c r="H21" s="153">
        <f t="shared" si="17"/>
        <v>0</v>
      </c>
      <c r="I21" s="178">
        <f t="shared" si="18"/>
        <v>0</v>
      </c>
      <c r="J21" s="155" t="e">
        <f t="shared" si="19"/>
        <v>#DIV/0!</v>
      </c>
      <c r="K21" s="155">
        <f>ABS(I21*100/I1)</f>
        <v>0</v>
      </c>
      <c r="L21" s="154">
        <f>K1</f>
        <v>38</v>
      </c>
      <c r="M21" s="154">
        <f t="shared" si="20"/>
        <v>0</v>
      </c>
      <c r="N21" s="154">
        <f t="shared" si="31"/>
        <v>0</v>
      </c>
      <c r="O21" s="154">
        <f t="shared" si="21"/>
        <v>0</v>
      </c>
      <c r="P21" s="154">
        <f t="shared" si="22"/>
        <v>0</v>
      </c>
      <c r="Q21" s="178">
        <f t="shared" si="23"/>
        <v>0</v>
      </c>
      <c r="R21" s="186">
        <f t="shared" si="24"/>
        <v>0</v>
      </c>
      <c r="S21" s="179">
        <f t="shared" si="25"/>
        <v>0</v>
      </c>
      <c r="T21" s="179">
        <f t="shared" si="26"/>
        <v>0</v>
      </c>
      <c r="U21" s="153">
        <f t="shared" si="27"/>
        <v>0</v>
      </c>
      <c r="V21" s="156">
        <f t="shared" si="28"/>
        <v>0</v>
      </c>
      <c r="W21" s="105"/>
      <c r="X21" s="157"/>
      <c r="Y21" s="153"/>
      <c r="Z21" s="16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63"/>
      <c r="BD21" s="153"/>
      <c r="BE21" s="156"/>
      <c r="BF21" s="156"/>
      <c r="BG21" s="156"/>
      <c r="BH21" s="156"/>
      <c r="BI21" s="156"/>
      <c r="BJ21" s="105"/>
      <c r="BK21" s="157"/>
      <c r="BL21" s="153"/>
      <c r="BM21" s="16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63"/>
      <c r="CQ21" s="153"/>
      <c r="CR21" s="156"/>
      <c r="CS21" s="156"/>
      <c r="CT21" s="156"/>
      <c r="CU21" s="156"/>
      <c r="CV21" s="156"/>
      <c r="CW21" s="153"/>
      <c r="CX21" s="153"/>
      <c r="CY21" s="153"/>
      <c r="CZ21" s="153"/>
      <c r="DA21" s="153"/>
      <c r="DB21" s="158"/>
      <c r="DC21" s="111"/>
      <c r="DD21" s="157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6"/>
      <c r="EL21" s="153"/>
      <c r="EM21" s="156"/>
      <c r="EN21" s="153"/>
      <c r="EO21" s="156"/>
      <c r="EP21" s="153"/>
      <c r="EQ21" s="153"/>
      <c r="ER21" s="164">
        <f t="shared" si="29"/>
        <v>0</v>
      </c>
      <c r="ES21" s="157"/>
      <c r="ET21" s="153"/>
      <c r="EU21" s="163"/>
      <c r="EV21" s="153"/>
      <c r="EW21" s="153"/>
      <c r="EX21" s="153"/>
      <c r="EY21" s="153"/>
      <c r="EZ21" s="165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63"/>
      <c r="FY21" s="153"/>
      <c r="FZ21" s="156"/>
      <c r="GA21" s="153"/>
      <c r="GB21" s="153"/>
      <c r="GC21" s="153"/>
      <c r="GD21" s="153"/>
      <c r="GE21" s="153"/>
      <c r="GF21" s="153"/>
      <c r="GG21" s="153"/>
      <c r="GH21" s="153"/>
      <c r="GI21" s="153"/>
      <c r="GJ21" s="158"/>
      <c r="GK21" s="159">
        <f t="shared" si="32"/>
        <v>0</v>
      </c>
      <c r="GL21" s="157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6"/>
      <c r="HT21" s="153"/>
      <c r="HU21" s="156"/>
      <c r="HV21" s="153"/>
      <c r="HW21" s="160"/>
      <c r="HX21" s="157"/>
      <c r="HY21" s="153"/>
      <c r="HZ21" s="153"/>
      <c r="IA21" s="153"/>
      <c r="IB21" s="153"/>
      <c r="IC21" s="160"/>
    </row>
    <row r="22" spans="1:246" s="162" customFormat="1" ht="12.75" hidden="1">
      <c r="A22" s="149"/>
      <c r="B22" s="150"/>
      <c r="C22" s="151">
        <f t="shared" si="12"/>
        <v>0</v>
      </c>
      <c r="D22" s="152">
        <f t="shared" si="13"/>
        <v>0</v>
      </c>
      <c r="E22" s="153">
        <f t="shared" si="14"/>
        <v>0</v>
      </c>
      <c r="F22" s="152">
        <f t="shared" si="15"/>
        <v>0</v>
      </c>
      <c r="G22" s="152">
        <f t="shared" si="16"/>
        <v>0</v>
      </c>
      <c r="H22" s="153">
        <f t="shared" si="17"/>
        <v>0</v>
      </c>
      <c r="I22" s="178">
        <f t="shared" si="18"/>
        <v>0</v>
      </c>
      <c r="J22" s="155" t="e">
        <f t="shared" si="19"/>
        <v>#DIV/0!</v>
      </c>
      <c r="K22" s="155">
        <f>ABS(I22*100/I1)</f>
        <v>0</v>
      </c>
      <c r="L22" s="154">
        <f>K1</f>
        <v>38</v>
      </c>
      <c r="M22" s="154">
        <f t="shared" si="20"/>
        <v>0</v>
      </c>
      <c r="N22" s="154">
        <f t="shared" si="31"/>
        <v>0</v>
      </c>
      <c r="O22" s="154">
        <f t="shared" si="21"/>
        <v>0</v>
      </c>
      <c r="P22" s="154">
        <f t="shared" si="22"/>
        <v>0</v>
      </c>
      <c r="Q22" s="178">
        <f t="shared" si="23"/>
        <v>0</v>
      </c>
      <c r="R22" s="186">
        <f t="shared" si="24"/>
        <v>0</v>
      </c>
      <c r="S22" s="179">
        <f t="shared" si="25"/>
        <v>0</v>
      </c>
      <c r="T22" s="179">
        <f t="shared" si="26"/>
        <v>0</v>
      </c>
      <c r="U22" s="153">
        <f t="shared" si="27"/>
        <v>0</v>
      </c>
      <c r="V22" s="156">
        <f t="shared" si="28"/>
        <v>0</v>
      </c>
      <c r="W22" s="105"/>
      <c r="X22" s="157"/>
      <c r="Y22" s="157"/>
      <c r="Z22" s="153"/>
      <c r="AA22" s="153"/>
      <c r="AB22" s="153"/>
      <c r="AC22" s="153"/>
      <c r="AD22" s="153"/>
      <c r="AE22" s="163"/>
      <c r="AF22" s="153"/>
      <c r="AG22" s="153"/>
      <c r="AH22" s="153"/>
      <c r="AI22" s="153"/>
      <c r="AJ22" s="153"/>
      <c r="AK22" s="153"/>
      <c r="AL22" s="153"/>
      <c r="AM22" s="16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63"/>
      <c r="BD22" s="153"/>
      <c r="BE22" s="156"/>
      <c r="BF22" s="156"/>
      <c r="BG22" s="156"/>
      <c r="BH22" s="156"/>
      <c r="BI22" s="156"/>
      <c r="BJ22" s="105"/>
      <c r="BK22" s="157"/>
      <c r="BL22" s="157"/>
      <c r="BM22" s="153"/>
      <c r="BN22" s="153"/>
      <c r="BO22" s="153"/>
      <c r="BP22" s="153"/>
      <c r="BQ22" s="153"/>
      <c r="BR22" s="163"/>
      <c r="BS22" s="153"/>
      <c r="BT22" s="153"/>
      <c r="BU22" s="153"/>
      <c r="BV22" s="153"/>
      <c r="BW22" s="153"/>
      <c r="BX22" s="153"/>
      <c r="BY22" s="153"/>
      <c r="BZ22" s="16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63"/>
      <c r="CQ22" s="153"/>
      <c r="CR22" s="156"/>
      <c r="CS22" s="156"/>
      <c r="CT22" s="156"/>
      <c r="CU22" s="156"/>
      <c r="CV22" s="156"/>
      <c r="CW22" s="153"/>
      <c r="CX22" s="153"/>
      <c r="CY22" s="153"/>
      <c r="CZ22" s="153"/>
      <c r="DA22" s="153"/>
      <c r="DB22" s="158"/>
      <c r="DC22" s="111"/>
      <c r="DD22" s="157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6"/>
      <c r="EL22" s="153"/>
      <c r="EM22" s="156"/>
      <c r="EN22" s="153"/>
      <c r="EO22" s="156"/>
      <c r="EP22" s="153"/>
      <c r="EQ22" s="153"/>
      <c r="ER22" s="159">
        <f t="shared" si="29"/>
        <v>0</v>
      </c>
      <c r="ES22" s="157"/>
      <c r="ET22" s="153"/>
      <c r="EU22" s="153"/>
      <c r="EV22" s="153"/>
      <c r="EW22" s="153"/>
      <c r="EX22" s="153"/>
      <c r="EY22" s="153"/>
      <c r="EZ22" s="163"/>
      <c r="FA22" s="153"/>
      <c r="FB22" s="153"/>
      <c r="FC22" s="153"/>
      <c r="FD22" s="153"/>
      <c r="FE22" s="153"/>
      <c r="FF22" s="153"/>
      <c r="FG22" s="153"/>
      <c r="FH22" s="16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63"/>
      <c r="FY22" s="153"/>
      <c r="FZ22" s="156"/>
      <c r="GA22" s="153"/>
      <c r="GB22" s="153"/>
      <c r="GC22" s="153"/>
      <c r="GD22" s="156"/>
      <c r="GE22" s="153"/>
      <c r="GF22" s="153"/>
      <c r="GG22" s="153"/>
      <c r="GH22" s="153"/>
      <c r="GI22" s="153"/>
      <c r="GJ22" s="158"/>
      <c r="GK22" s="159">
        <f t="shared" si="32"/>
        <v>0</v>
      </c>
      <c r="GL22" s="157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6"/>
      <c r="HT22" s="153"/>
      <c r="HU22" s="156"/>
      <c r="HV22" s="153"/>
      <c r="HW22" s="160"/>
      <c r="HX22" s="157"/>
      <c r="HY22" s="153"/>
      <c r="HZ22" s="153"/>
      <c r="IA22" s="153"/>
      <c r="IB22" s="153"/>
      <c r="IC22" s="160"/>
      <c r="ID22" s="161"/>
      <c r="IE22" s="161"/>
      <c r="IF22" s="161"/>
      <c r="IG22" s="161"/>
      <c r="IH22" s="161"/>
      <c r="II22" s="161"/>
      <c r="IJ22" s="161"/>
      <c r="IK22" s="161"/>
      <c r="IL22" s="161"/>
    </row>
    <row r="23" spans="1:237" s="161" customFormat="1" ht="12.75" hidden="1">
      <c r="A23" s="149"/>
      <c r="B23" s="150"/>
      <c r="C23" s="151">
        <f t="shared" si="12"/>
        <v>0</v>
      </c>
      <c r="D23" s="152">
        <f t="shared" si="13"/>
        <v>0</v>
      </c>
      <c r="E23" s="153">
        <f t="shared" si="14"/>
        <v>0</v>
      </c>
      <c r="F23" s="152">
        <f t="shared" si="15"/>
        <v>0</v>
      </c>
      <c r="G23" s="152">
        <f t="shared" si="16"/>
        <v>0</v>
      </c>
      <c r="H23" s="153">
        <f t="shared" si="17"/>
        <v>0</v>
      </c>
      <c r="I23" s="178">
        <f t="shared" si="18"/>
        <v>0</v>
      </c>
      <c r="J23" s="155" t="e">
        <f t="shared" si="19"/>
        <v>#DIV/0!</v>
      </c>
      <c r="K23" s="155">
        <f>ABS(I23*100/I1)</f>
        <v>0</v>
      </c>
      <c r="L23" s="154">
        <f>K1</f>
        <v>38</v>
      </c>
      <c r="M23" s="154">
        <f t="shared" si="20"/>
        <v>0</v>
      </c>
      <c r="N23" s="154">
        <f t="shared" si="31"/>
        <v>0</v>
      </c>
      <c r="O23" s="154">
        <f t="shared" si="21"/>
        <v>0</v>
      </c>
      <c r="P23" s="154">
        <f t="shared" si="22"/>
        <v>0</v>
      </c>
      <c r="Q23" s="178">
        <f t="shared" si="23"/>
        <v>0</v>
      </c>
      <c r="R23" s="186">
        <f t="shared" si="24"/>
        <v>0</v>
      </c>
      <c r="S23" s="179">
        <f t="shared" si="25"/>
        <v>0</v>
      </c>
      <c r="T23" s="179">
        <f t="shared" si="26"/>
        <v>0</v>
      </c>
      <c r="U23" s="153">
        <f t="shared" si="27"/>
        <v>0</v>
      </c>
      <c r="V23" s="156">
        <f t="shared" si="28"/>
        <v>0</v>
      </c>
      <c r="W23" s="105"/>
      <c r="X23" s="157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6"/>
      <c r="BF23" s="156"/>
      <c r="BG23" s="156"/>
      <c r="BH23" s="156"/>
      <c r="BI23" s="156"/>
      <c r="BJ23" s="105"/>
      <c r="BK23" s="157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6"/>
      <c r="CS23" s="156"/>
      <c r="CT23" s="156"/>
      <c r="CU23" s="156"/>
      <c r="CV23" s="156"/>
      <c r="CW23" s="153"/>
      <c r="CX23" s="153"/>
      <c r="CY23" s="153"/>
      <c r="CZ23" s="153"/>
      <c r="DA23" s="153"/>
      <c r="DB23" s="158"/>
      <c r="DC23" s="111"/>
      <c r="DD23" s="157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6"/>
      <c r="EL23" s="153"/>
      <c r="EM23" s="156"/>
      <c r="EN23" s="153"/>
      <c r="EO23" s="156"/>
      <c r="EP23" s="153"/>
      <c r="EQ23" s="153"/>
      <c r="ER23" s="159">
        <f t="shared" si="29"/>
        <v>0</v>
      </c>
      <c r="ES23" s="157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6"/>
      <c r="GA23" s="153"/>
      <c r="GB23" s="156"/>
      <c r="GC23" s="153"/>
      <c r="GD23" s="156"/>
      <c r="GE23" s="153"/>
      <c r="GF23" s="153"/>
      <c r="GG23" s="153"/>
      <c r="GH23" s="153"/>
      <c r="GI23" s="153"/>
      <c r="GJ23" s="158"/>
      <c r="GK23" s="159">
        <f t="shared" si="32"/>
        <v>0</v>
      </c>
      <c r="GL23" s="157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6"/>
      <c r="HT23" s="153"/>
      <c r="HU23" s="156"/>
      <c r="HV23" s="153"/>
      <c r="HW23" s="160"/>
      <c r="HX23" s="157"/>
      <c r="HY23" s="153"/>
      <c r="HZ23" s="153"/>
      <c r="IA23" s="153"/>
      <c r="IB23" s="153"/>
      <c r="IC23" s="160"/>
    </row>
    <row r="24" spans="1:246" s="2" customFormat="1" ht="12.75">
      <c r="A24" s="108" t="s">
        <v>64</v>
      </c>
      <c r="B24" s="76"/>
      <c r="C24" s="23">
        <f t="shared" si="12"/>
        <v>11</v>
      </c>
      <c r="D24" s="17">
        <f t="shared" si="13"/>
        <v>7</v>
      </c>
      <c r="E24" s="69">
        <f t="shared" si="14"/>
        <v>4</v>
      </c>
      <c r="F24" s="17">
        <f t="shared" si="15"/>
        <v>3</v>
      </c>
      <c r="G24" s="17">
        <f t="shared" si="16"/>
        <v>4</v>
      </c>
      <c r="H24" s="69">
        <f t="shared" si="17"/>
        <v>0</v>
      </c>
      <c r="I24" s="70">
        <f t="shared" si="18"/>
        <v>590</v>
      </c>
      <c r="J24" s="71">
        <f t="shared" si="19"/>
        <v>53.63636363636363</v>
      </c>
      <c r="K24" s="71">
        <f>ABS(I24*100/I1)</f>
        <v>17.251461988304094</v>
      </c>
      <c r="L24" s="70">
        <f>K1</f>
        <v>38</v>
      </c>
      <c r="M24" s="178">
        <f t="shared" si="20"/>
        <v>18</v>
      </c>
      <c r="N24" s="70">
        <f t="shared" si="31"/>
        <v>15</v>
      </c>
      <c r="O24" s="70">
        <f t="shared" si="21"/>
        <v>15</v>
      </c>
      <c r="P24" s="70">
        <f t="shared" si="22"/>
        <v>0</v>
      </c>
      <c r="Q24" s="178">
        <f t="shared" si="23"/>
        <v>0</v>
      </c>
      <c r="R24" s="186">
        <f t="shared" si="24"/>
        <v>2</v>
      </c>
      <c r="S24" s="179">
        <f t="shared" si="25"/>
        <v>0</v>
      </c>
      <c r="T24" s="179">
        <f t="shared" si="26"/>
        <v>0</v>
      </c>
      <c r="U24" s="69">
        <f t="shared" si="27"/>
        <v>0</v>
      </c>
      <c r="V24" s="73">
        <f t="shared" si="28"/>
        <v>0</v>
      </c>
      <c r="W24" s="105"/>
      <c r="X24" s="167"/>
      <c r="Y24" s="69" t="s">
        <v>105</v>
      </c>
      <c r="Z24" s="69" t="s">
        <v>105</v>
      </c>
      <c r="AA24" s="69" t="s">
        <v>105</v>
      </c>
      <c r="AB24" s="69" t="s">
        <v>105</v>
      </c>
      <c r="AC24" s="69" t="s">
        <v>105</v>
      </c>
      <c r="AD24" s="69" t="s">
        <v>105</v>
      </c>
      <c r="AE24" s="69" t="s">
        <v>104</v>
      </c>
      <c r="AF24" s="69" t="s">
        <v>104</v>
      </c>
      <c r="AG24" s="69" t="s">
        <v>105</v>
      </c>
      <c r="AH24" s="69" t="s">
        <v>101</v>
      </c>
      <c r="AI24" s="69" t="s">
        <v>101</v>
      </c>
      <c r="AJ24" s="69" t="s">
        <v>101</v>
      </c>
      <c r="AK24" s="69" t="s">
        <v>101</v>
      </c>
      <c r="AL24" s="69" t="s">
        <v>101</v>
      </c>
      <c r="AM24" s="69" t="s">
        <v>105</v>
      </c>
      <c r="AN24" s="69" t="s">
        <v>105</v>
      </c>
      <c r="AO24" s="69" t="s">
        <v>105</v>
      </c>
      <c r="AP24" s="69" t="s">
        <v>104</v>
      </c>
      <c r="AQ24" s="69" t="s">
        <v>105</v>
      </c>
      <c r="AR24" s="69" t="s">
        <v>104</v>
      </c>
      <c r="AS24" s="167"/>
      <c r="AT24" s="167"/>
      <c r="AU24" s="167"/>
      <c r="AV24" s="69" t="s">
        <v>101</v>
      </c>
      <c r="AW24" s="69" t="s">
        <v>104</v>
      </c>
      <c r="AX24" s="69" t="s">
        <v>104</v>
      </c>
      <c r="AY24" s="69" t="s">
        <v>104</v>
      </c>
      <c r="AZ24" s="69" t="s">
        <v>105</v>
      </c>
      <c r="BA24" s="69" t="s">
        <v>105</v>
      </c>
      <c r="BB24" s="69" t="s">
        <v>104</v>
      </c>
      <c r="BC24" s="69" t="s">
        <v>104</v>
      </c>
      <c r="BD24" s="69" t="s">
        <v>104</v>
      </c>
      <c r="BE24" s="167"/>
      <c r="BF24" s="73" t="s">
        <v>105</v>
      </c>
      <c r="BG24" s="73" t="s">
        <v>105</v>
      </c>
      <c r="BH24" s="73" t="s">
        <v>104</v>
      </c>
      <c r="BI24" s="73" t="s">
        <v>101</v>
      </c>
      <c r="BJ24" s="105"/>
      <c r="BK24" s="109"/>
      <c r="BL24" s="69"/>
      <c r="BM24" s="69"/>
      <c r="BN24" s="69"/>
      <c r="BO24" s="69"/>
      <c r="BP24" s="69"/>
      <c r="BQ24" s="69"/>
      <c r="BR24" s="69">
        <v>2</v>
      </c>
      <c r="BS24" s="69"/>
      <c r="BT24" s="69"/>
      <c r="BU24" s="69">
        <v>90</v>
      </c>
      <c r="BV24" s="69">
        <v>90</v>
      </c>
      <c r="BW24" s="69">
        <v>90</v>
      </c>
      <c r="BX24" s="69">
        <v>62</v>
      </c>
      <c r="BY24" s="69">
        <v>45</v>
      </c>
      <c r="BZ24" s="69"/>
      <c r="CA24" s="69"/>
      <c r="CB24" s="69"/>
      <c r="CC24" s="69">
        <v>45</v>
      </c>
      <c r="CD24" s="69"/>
      <c r="CE24" s="69"/>
      <c r="CF24" s="69"/>
      <c r="CG24" s="69"/>
      <c r="CH24" s="69"/>
      <c r="CI24" s="69">
        <v>90</v>
      </c>
      <c r="CJ24" s="69"/>
      <c r="CK24" s="69"/>
      <c r="CL24" s="69">
        <v>1</v>
      </c>
      <c r="CM24" s="69"/>
      <c r="CN24" s="69"/>
      <c r="CO24" s="69"/>
      <c r="CP24" s="69">
        <v>14</v>
      </c>
      <c r="CQ24" s="69"/>
      <c r="CR24" s="73"/>
      <c r="CS24" s="73"/>
      <c r="CT24" s="73"/>
      <c r="CU24" s="73"/>
      <c r="CV24" s="69">
        <v>61</v>
      </c>
      <c r="CW24" s="69"/>
      <c r="CX24" s="69"/>
      <c r="CY24" s="69"/>
      <c r="CZ24" s="69"/>
      <c r="DA24" s="69"/>
      <c r="DB24" s="110"/>
      <c r="DC24" s="111"/>
      <c r="DD24" s="109"/>
      <c r="DE24" s="69"/>
      <c r="DF24" s="69"/>
      <c r="DG24" s="69"/>
      <c r="DH24" s="69"/>
      <c r="DI24" s="69"/>
      <c r="DJ24" s="69"/>
      <c r="DK24" s="69" t="s">
        <v>107</v>
      </c>
      <c r="DL24" s="69"/>
      <c r="DM24" s="69"/>
      <c r="DN24" s="69"/>
      <c r="DO24" s="69"/>
      <c r="DP24" s="69"/>
      <c r="DQ24" s="69" t="s">
        <v>106</v>
      </c>
      <c r="DR24" s="69" t="s">
        <v>106</v>
      </c>
      <c r="DS24" s="69"/>
      <c r="DT24" s="69"/>
      <c r="DU24" s="69"/>
      <c r="DV24" s="69" t="s">
        <v>107</v>
      </c>
      <c r="DW24" s="69"/>
      <c r="DX24" s="69"/>
      <c r="DY24" s="69"/>
      <c r="DZ24" s="69"/>
      <c r="EA24" s="69"/>
      <c r="EB24" s="69"/>
      <c r="EC24" s="69"/>
      <c r="ED24" s="69"/>
      <c r="EE24" s="69" t="s">
        <v>107</v>
      </c>
      <c r="EF24" s="69"/>
      <c r="EG24" s="69"/>
      <c r="EH24" s="69"/>
      <c r="EI24" s="69" t="s">
        <v>107</v>
      </c>
      <c r="EJ24" s="69"/>
      <c r="EK24" s="73"/>
      <c r="EL24" s="69"/>
      <c r="EM24" s="73"/>
      <c r="EN24" s="69"/>
      <c r="EO24" s="73" t="s">
        <v>106</v>
      </c>
      <c r="EP24" s="69"/>
      <c r="EQ24" s="69"/>
      <c r="ER24" s="107">
        <f t="shared" si="29"/>
        <v>2</v>
      </c>
      <c r="ES24" s="109"/>
      <c r="ET24" s="69"/>
      <c r="EU24" s="69"/>
      <c r="EV24" s="69"/>
      <c r="EW24" s="69"/>
      <c r="EX24" s="69"/>
      <c r="EY24" s="69"/>
      <c r="EZ24" s="69"/>
      <c r="FA24" s="69"/>
      <c r="FB24" s="69"/>
      <c r="FC24" s="167">
        <v>1</v>
      </c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167">
        <v>1</v>
      </c>
      <c r="FR24" s="69"/>
      <c r="FS24" s="69"/>
      <c r="FT24" s="69"/>
      <c r="FU24" s="69"/>
      <c r="FV24" s="69"/>
      <c r="FW24" s="69"/>
      <c r="FX24" s="69"/>
      <c r="FY24" s="69"/>
      <c r="FZ24" s="73"/>
      <c r="GA24" s="69"/>
      <c r="GB24" s="73"/>
      <c r="GC24" s="69"/>
      <c r="GD24" s="73"/>
      <c r="GE24" s="69"/>
      <c r="GF24" s="69"/>
      <c r="GG24" s="69"/>
      <c r="GH24" s="69"/>
      <c r="GI24" s="69"/>
      <c r="GJ24" s="110"/>
      <c r="GK24" s="107">
        <f t="shared" si="32"/>
        <v>0</v>
      </c>
      <c r="GL24" s="10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73"/>
      <c r="HT24" s="69"/>
      <c r="HU24" s="73"/>
      <c r="HV24" s="69"/>
      <c r="HW24" s="112"/>
      <c r="HX24" s="109"/>
      <c r="HY24" s="69"/>
      <c r="HZ24" s="69"/>
      <c r="IA24" s="69"/>
      <c r="IB24" s="69"/>
      <c r="IC24" s="112"/>
      <c r="ID24" s="3"/>
      <c r="IE24" s="3"/>
      <c r="IF24" s="3"/>
      <c r="IG24" s="3"/>
      <c r="IH24" s="3"/>
      <c r="II24" s="3"/>
      <c r="IJ24" s="3"/>
      <c r="IK24" s="3"/>
      <c r="IL24" s="3"/>
    </row>
    <row r="25" spans="1:237" ht="12.75">
      <c r="A25" s="108" t="s">
        <v>65</v>
      </c>
      <c r="B25" s="76"/>
      <c r="C25" s="23">
        <f t="shared" si="12"/>
        <v>14</v>
      </c>
      <c r="D25" s="17">
        <f t="shared" si="13"/>
        <v>9</v>
      </c>
      <c r="E25" s="69">
        <f t="shared" si="14"/>
        <v>5</v>
      </c>
      <c r="F25" s="17">
        <f t="shared" si="15"/>
        <v>3</v>
      </c>
      <c r="G25" s="17">
        <f t="shared" si="16"/>
        <v>4</v>
      </c>
      <c r="H25" s="69">
        <f t="shared" si="17"/>
        <v>1</v>
      </c>
      <c r="I25" s="70">
        <f t="shared" si="18"/>
        <v>785</v>
      </c>
      <c r="J25" s="71">
        <f t="shared" si="19"/>
        <v>56.07142857142857</v>
      </c>
      <c r="K25" s="71">
        <f>ABS(I25*100/I1)</f>
        <v>22.953216374269005</v>
      </c>
      <c r="L25" s="70">
        <f>K1</f>
        <v>38</v>
      </c>
      <c r="M25" s="178">
        <f t="shared" si="20"/>
        <v>19</v>
      </c>
      <c r="N25" s="70">
        <f t="shared" si="31"/>
        <v>12</v>
      </c>
      <c r="O25" s="70">
        <f t="shared" si="21"/>
        <v>8</v>
      </c>
      <c r="P25" s="70">
        <f t="shared" si="22"/>
        <v>3</v>
      </c>
      <c r="Q25" s="178">
        <f t="shared" si="23"/>
        <v>1</v>
      </c>
      <c r="R25" s="186">
        <f t="shared" si="24"/>
        <v>5</v>
      </c>
      <c r="S25" s="179">
        <f t="shared" si="25"/>
        <v>0</v>
      </c>
      <c r="T25" s="179">
        <f t="shared" si="26"/>
        <v>0</v>
      </c>
      <c r="U25" s="69">
        <f t="shared" si="27"/>
        <v>0</v>
      </c>
      <c r="V25" s="73">
        <f t="shared" si="28"/>
        <v>0</v>
      </c>
      <c r="W25" s="105"/>
      <c r="X25" s="168"/>
      <c r="Y25" s="69" t="s">
        <v>104</v>
      </c>
      <c r="Z25" s="69" t="s">
        <v>104</v>
      </c>
      <c r="AA25" s="69" t="s">
        <v>105</v>
      </c>
      <c r="AB25" s="69" t="s">
        <v>105</v>
      </c>
      <c r="AC25" s="69" t="s">
        <v>105</v>
      </c>
      <c r="AD25" s="69" t="s">
        <v>104</v>
      </c>
      <c r="AE25" s="69" t="s">
        <v>101</v>
      </c>
      <c r="AF25" s="69" t="s">
        <v>102</v>
      </c>
      <c r="AG25" s="69" t="s">
        <v>101</v>
      </c>
      <c r="AH25" s="69" t="s">
        <v>101</v>
      </c>
      <c r="AI25" s="69" t="s">
        <v>101</v>
      </c>
      <c r="AJ25" s="69" t="s">
        <v>104</v>
      </c>
      <c r="AK25" s="69" t="s">
        <v>103</v>
      </c>
      <c r="AL25" s="69" t="s">
        <v>105</v>
      </c>
      <c r="AM25" s="69" t="s">
        <v>101</v>
      </c>
      <c r="AN25" s="69" t="s">
        <v>104</v>
      </c>
      <c r="AO25" s="69" t="s">
        <v>104</v>
      </c>
      <c r="AP25" s="167"/>
      <c r="AQ25" s="69" t="s">
        <v>105</v>
      </c>
      <c r="AR25" s="69" t="s">
        <v>104</v>
      </c>
      <c r="AS25" s="69" t="s">
        <v>104</v>
      </c>
      <c r="AT25" s="167"/>
      <c r="AU25" s="167"/>
      <c r="AV25" s="69" t="s">
        <v>101</v>
      </c>
      <c r="AW25" s="69" t="s">
        <v>101</v>
      </c>
      <c r="AX25" s="69" t="s">
        <v>103</v>
      </c>
      <c r="AY25" s="69" t="s">
        <v>103</v>
      </c>
      <c r="AZ25" s="69" t="s">
        <v>105</v>
      </c>
      <c r="BA25" s="69" t="s">
        <v>101</v>
      </c>
      <c r="BB25" s="167"/>
      <c r="BC25" s="69" t="s">
        <v>101</v>
      </c>
      <c r="BD25" s="167"/>
      <c r="BE25" s="167"/>
      <c r="BF25" s="73" t="s">
        <v>104</v>
      </c>
      <c r="BG25" s="73" t="s">
        <v>105</v>
      </c>
      <c r="BH25" s="73" t="s">
        <v>105</v>
      </c>
      <c r="BI25" s="73" t="s">
        <v>104</v>
      </c>
      <c r="BJ25" s="105"/>
      <c r="BK25" s="109"/>
      <c r="BL25" s="69"/>
      <c r="BM25" s="69"/>
      <c r="BN25" s="69"/>
      <c r="BO25" s="69"/>
      <c r="BP25" s="69"/>
      <c r="BQ25" s="69">
        <v>25</v>
      </c>
      <c r="BR25" s="177">
        <v>89</v>
      </c>
      <c r="BS25" s="169" t="s">
        <v>102</v>
      </c>
      <c r="BT25" s="69">
        <v>90</v>
      </c>
      <c r="BU25" s="69">
        <v>90</v>
      </c>
      <c r="BV25" s="69">
        <v>49</v>
      </c>
      <c r="BW25" s="69">
        <v>16</v>
      </c>
      <c r="BX25" s="69"/>
      <c r="BY25" s="69"/>
      <c r="BZ25" s="69">
        <v>45</v>
      </c>
      <c r="CA25" s="69"/>
      <c r="CB25" s="69">
        <v>7</v>
      </c>
      <c r="CC25" s="69"/>
      <c r="CD25" s="69"/>
      <c r="CE25" s="69">
        <v>3</v>
      </c>
      <c r="CF25" s="69">
        <v>25</v>
      </c>
      <c r="CG25" s="69"/>
      <c r="CH25" s="69"/>
      <c r="CI25" s="69">
        <v>90</v>
      </c>
      <c r="CJ25" s="69">
        <v>90</v>
      </c>
      <c r="CK25" s="69"/>
      <c r="CL25" s="69"/>
      <c r="CM25" s="69"/>
      <c r="CN25" s="69">
        <v>90</v>
      </c>
      <c r="CO25" s="69"/>
      <c r="CP25" s="69">
        <v>76</v>
      </c>
      <c r="CQ25" s="69"/>
      <c r="CR25" s="73"/>
      <c r="CS25" s="73"/>
      <c r="CT25" s="73"/>
      <c r="CU25" s="73"/>
      <c r="CV25" s="73"/>
      <c r="CW25" s="69"/>
      <c r="CX25" s="69"/>
      <c r="CY25" s="69"/>
      <c r="CZ25" s="69"/>
      <c r="DA25" s="69"/>
      <c r="DB25" s="110"/>
      <c r="DC25" s="111"/>
      <c r="DD25" s="109"/>
      <c r="DE25" s="69"/>
      <c r="DF25" s="69"/>
      <c r="DG25" s="69"/>
      <c r="DH25" s="69"/>
      <c r="DI25" s="69"/>
      <c r="DJ25" s="69"/>
      <c r="DL25" s="69"/>
      <c r="DM25" s="69"/>
      <c r="DN25" s="69"/>
      <c r="DO25" s="69" t="s">
        <v>106</v>
      </c>
      <c r="DP25" s="69" t="s">
        <v>107</v>
      </c>
      <c r="DQ25" s="69"/>
      <c r="DR25" s="69"/>
      <c r="DS25" s="69" t="s">
        <v>106</v>
      </c>
      <c r="DT25" s="69"/>
      <c r="DU25" s="69" t="s">
        <v>107</v>
      </c>
      <c r="DV25" s="69"/>
      <c r="DW25" s="69"/>
      <c r="DX25" s="69" t="s">
        <v>107</v>
      </c>
      <c r="DY25" s="69" t="s">
        <v>107</v>
      </c>
      <c r="DZ25" s="69"/>
      <c r="EA25" s="69"/>
      <c r="EB25" s="69"/>
      <c r="EC25" s="69"/>
      <c r="ED25" s="69"/>
      <c r="EE25" s="69"/>
      <c r="EF25" s="69"/>
      <c r="EG25" s="69"/>
      <c r="EH25" s="69"/>
      <c r="EI25" s="69" t="s">
        <v>106</v>
      </c>
      <c r="EJ25" s="69"/>
      <c r="EK25" s="73"/>
      <c r="EL25" s="69"/>
      <c r="EM25" s="73"/>
      <c r="EN25" s="69"/>
      <c r="EO25" s="73"/>
      <c r="EP25" s="69"/>
      <c r="EQ25" s="69"/>
      <c r="ER25" s="107">
        <f t="shared" si="29"/>
        <v>5</v>
      </c>
      <c r="ES25" s="109"/>
      <c r="ET25" s="69"/>
      <c r="EU25" s="69"/>
      <c r="EV25" s="69"/>
      <c r="EW25" s="69"/>
      <c r="EX25" s="69"/>
      <c r="EY25" s="69"/>
      <c r="EZ25" s="69"/>
      <c r="FA25" s="69"/>
      <c r="FB25" s="69"/>
      <c r="FC25" s="171">
        <v>1</v>
      </c>
      <c r="FD25" s="69"/>
      <c r="FE25" s="171">
        <v>1</v>
      </c>
      <c r="FF25" s="69"/>
      <c r="FG25" s="69"/>
      <c r="FH25" s="69"/>
      <c r="FI25" s="69"/>
      <c r="FJ25" s="69"/>
      <c r="FK25" s="69"/>
      <c r="FL25" s="69"/>
      <c r="FM25" s="69"/>
      <c r="FN25" s="171">
        <v>1</v>
      </c>
      <c r="FO25" s="69"/>
      <c r="FP25" s="69"/>
      <c r="FQ25" s="171">
        <v>1</v>
      </c>
      <c r="FR25" s="69"/>
      <c r="FS25" s="69"/>
      <c r="FT25" s="69"/>
      <c r="FU25" s="69"/>
      <c r="FV25" s="171">
        <v>1</v>
      </c>
      <c r="FW25" s="169" t="s">
        <v>102</v>
      </c>
      <c r="FX25" s="69"/>
      <c r="FY25" s="69"/>
      <c r="FZ25" s="73"/>
      <c r="GA25" s="69"/>
      <c r="GB25" s="73"/>
      <c r="GC25" s="69"/>
      <c r="GD25" s="73"/>
      <c r="GE25" s="69"/>
      <c r="GF25" s="69"/>
      <c r="GG25" s="69"/>
      <c r="GH25" s="69"/>
      <c r="GI25" s="69"/>
      <c r="GJ25" s="110"/>
      <c r="GK25" s="107">
        <f t="shared" si="32"/>
        <v>0</v>
      </c>
      <c r="GL25" s="10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73"/>
      <c r="HT25" s="69"/>
      <c r="HU25" s="73"/>
      <c r="HV25" s="69"/>
      <c r="HW25" s="112"/>
      <c r="HX25" s="109"/>
      <c r="HY25" s="69"/>
      <c r="HZ25" s="69"/>
      <c r="IA25" s="69"/>
      <c r="IB25" s="69"/>
      <c r="IC25" s="112"/>
    </row>
    <row r="26" spans="1:246" s="2" customFormat="1" ht="12.75">
      <c r="A26" s="108" t="s">
        <v>114</v>
      </c>
      <c r="B26" s="76"/>
      <c r="C26" s="23">
        <f t="shared" si="12"/>
        <v>6</v>
      </c>
      <c r="D26" s="17">
        <f t="shared" si="13"/>
        <v>1</v>
      </c>
      <c r="E26" s="69">
        <f t="shared" si="14"/>
        <v>0</v>
      </c>
      <c r="F26" s="17">
        <f t="shared" si="15"/>
        <v>1</v>
      </c>
      <c r="G26" s="17">
        <f t="shared" si="16"/>
        <v>6</v>
      </c>
      <c r="H26" s="69">
        <f t="shared" si="17"/>
        <v>0</v>
      </c>
      <c r="I26" s="70">
        <f t="shared" si="18"/>
        <v>119</v>
      </c>
      <c r="J26" s="71">
        <f t="shared" si="19"/>
        <v>19.833333333333332</v>
      </c>
      <c r="K26" s="71">
        <f>ABS(I26*100/I1)</f>
        <v>3.47953216374269</v>
      </c>
      <c r="L26" s="70">
        <v>24</v>
      </c>
      <c r="M26" s="178">
        <f t="shared" si="20"/>
        <v>6</v>
      </c>
      <c r="N26" s="70">
        <f t="shared" si="31"/>
        <v>11</v>
      </c>
      <c r="O26" s="70">
        <f t="shared" si="21"/>
        <v>8</v>
      </c>
      <c r="P26" s="70">
        <f t="shared" si="22"/>
        <v>3</v>
      </c>
      <c r="Q26" s="178">
        <f t="shared" si="23"/>
        <v>0</v>
      </c>
      <c r="R26" s="186">
        <f t="shared" si="24"/>
        <v>0</v>
      </c>
      <c r="S26" s="179">
        <f t="shared" si="25"/>
        <v>0</v>
      </c>
      <c r="T26" s="179">
        <f t="shared" si="26"/>
        <v>1</v>
      </c>
      <c r="U26" s="69">
        <f t="shared" si="27"/>
        <v>1</v>
      </c>
      <c r="V26" s="73">
        <f t="shared" si="28"/>
        <v>0</v>
      </c>
      <c r="W26" s="105"/>
      <c r="X26" s="2" t="s">
        <v>115</v>
      </c>
      <c r="Y26" s="9" t="s">
        <v>115</v>
      </c>
      <c r="Z26" s="9" t="s">
        <v>115</v>
      </c>
      <c r="AA26" s="9" t="s">
        <v>115</v>
      </c>
      <c r="AB26" s="9" t="s">
        <v>115</v>
      </c>
      <c r="AC26" s="9" t="s">
        <v>115</v>
      </c>
      <c r="AD26" s="9" t="s">
        <v>105</v>
      </c>
      <c r="AE26" s="9" t="s">
        <v>105</v>
      </c>
      <c r="AF26" s="9" t="s">
        <v>105</v>
      </c>
      <c r="AG26" s="2" t="s">
        <v>104</v>
      </c>
      <c r="AH26" s="69" t="s">
        <v>103</v>
      </c>
      <c r="AI26" s="69" t="s">
        <v>103</v>
      </c>
      <c r="AJ26" s="69" t="s">
        <v>104</v>
      </c>
      <c r="AK26" s="69" t="s">
        <v>103</v>
      </c>
      <c r="AL26" s="69" t="s">
        <v>105</v>
      </c>
      <c r="AM26" s="69" t="s">
        <v>101</v>
      </c>
      <c r="AN26" s="69" t="s">
        <v>105</v>
      </c>
      <c r="AO26" s="69" t="s">
        <v>104</v>
      </c>
      <c r="AP26" s="167"/>
      <c r="AQ26" s="69" t="s">
        <v>104</v>
      </c>
      <c r="AR26" s="69" t="s">
        <v>105</v>
      </c>
      <c r="AS26" s="69" t="s">
        <v>104</v>
      </c>
      <c r="AT26" s="69" t="s">
        <v>105</v>
      </c>
      <c r="AU26" s="69" t="s">
        <v>105</v>
      </c>
      <c r="AV26" s="69" t="s">
        <v>122</v>
      </c>
      <c r="AW26" s="69" t="s">
        <v>122</v>
      </c>
      <c r="AX26" s="69" t="s">
        <v>122</v>
      </c>
      <c r="AY26" s="69" t="s">
        <v>122</v>
      </c>
      <c r="AZ26" s="69" t="s">
        <v>122</v>
      </c>
      <c r="BA26" s="69" t="s">
        <v>122</v>
      </c>
      <c r="BB26" s="69" t="s">
        <v>122</v>
      </c>
      <c r="BC26" s="69" t="s">
        <v>122</v>
      </c>
      <c r="BD26" s="69" t="s">
        <v>122</v>
      </c>
      <c r="BE26" s="69" t="s">
        <v>122</v>
      </c>
      <c r="BF26" s="69" t="s">
        <v>122</v>
      </c>
      <c r="BG26" s="69" t="s">
        <v>122</v>
      </c>
      <c r="BH26" s="69" t="s">
        <v>122</v>
      </c>
      <c r="BI26" s="69" t="s">
        <v>122</v>
      </c>
      <c r="BJ26" s="105"/>
      <c r="BK26" s="109"/>
      <c r="BL26" s="69"/>
      <c r="BM26" s="69"/>
      <c r="BN26" s="69"/>
      <c r="BO26" s="69"/>
      <c r="BP26" s="69"/>
      <c r="BT26" s="2">
        <v>30</v>
      </c>
      <c r="BU26" s="69"/>
      <c r="BV26" s="69"/>
      <c r="BW26" s="69">
        <v>1</v>
      </c>
      <c r="BX26" s="69"/>
      <c r="BY26" s="69"/>
      <c r="BZ26" s="69">
        <v>45</v>
      </c>
      <c r="CA26" s="69"/>
      <c r="CB26" s="69">
        <v>15</v>
      </c>
      <c r="CC26" s="69"/>
      <c r="CD26" s="69">
        <v>20</v>
      </c>
      <c r="CE26" s="69"/>
      <c r="CF26" s="69">
        <v>8</v>
      </c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110"/>
      <c r="DC26" s="111"/>
      <c r="DD26" s="109"/>
      <c r="DE26" s="69"/>
      <c r="DF26" s="69"/>
      <c r="DG26" s="69"/>
      <c r="DH26" s="69"/>
      <c r="DI26" s="69"/>
      <c r="DJ26" s="69" t="s">
        <v>107</v>
      </c>
      <c r="DK26" s="69"/>
      <c r="DL26" s="69"/>
      <c r="DM26" s="69" t="s">
        <v>107</v>
      </c>
      <c r="DN26" s="69"/>
      <c r="DO26" s="69"/>
      <c r="DP26" s="69" t="s">
        <v>107</v>
      </c>
      <c r="DQ26" s="69"/>
      <c r="DR26" s="69"/>
      <c r="DS26" s="69" t="s">
        <v>106</v>
      </c>
      <c r="DT26" s="69"/>
      <c r="DU26" s="69" t="s">
        <v>107</v>
      </c>
      <c r="DV26" s="69"/>
      <c r="DW26" s="69" t="s">
        <v>107</v>
      </c>
      <c r="DX26" s="69"/>
      <c r="DY26" s="69" t="s">
        <v>107</v>
      </c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73"/>
      <c r="EL26" s="69"/>
      <c r="EM26" s="73"/>
      <c r="EN26" s="69"/>
      <c r="EO26" s="73"/>
      <c r="EP26" s="69"/>
      <c r="EQ26" s="69"/>
      <c r="ER26" s="107">
        <f t="shared" si="29"/>
        <v>0</v>
      </c>
      <c r="ES26" s="109"/>
      <c r="ET26" s="69"/>
      <c r="EU26" s="69"/>
      <c r="EV26" s="69"/>
      <c r="EW26" s="69"/>
      <c r="EX26" s="69"/>
      <c r="EY26" s="69"/>
      <c r="EZ26" s="170" t="s">
        <v>108</v>
      </c>
      <c r="FA26" s="169" t="s">
        <v>102</v>
      </c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73"/>
      <c r="GA26" s="69"/>
      <c r="GB26" s="73"/>
      <c r="GC26" s="69"/>
      <c r="GD26" s="73"/>
      <c r="GE26" s="69"/>
      <c r="GF26" s="69"/>
      <c r="GG26" s="69"/>
      <c r="GH26" s="69"/>
      <c r="GI26" s="69"/>
      <c r="GJ26" s="110"/>
      <c r="GK26" s="107">
        <f t="shared" si="32"/>
        <v>0</v>
      </c>
      <c r="GL26" s="10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73"/>
      <c r="HT26" s="69"/>
      <c r="HU26" s="73"/>
      <c r="HV26" s="69"/>
      <c r="HW26" s="112"/>
      <c r="HX26" s="109"/>
      <c r="HY26" s="69"/>
      <c r="HZ26" s="69"/>
      <c r="IA26" s="69"/>
      <c r="IB26" s="69"/>
      <c r="IC26" s="112"/>
      <c r="ID26" s="3"/>
      <c r="IE26" s="3"/>
      <c r="IF26" s="3"/>
      <c r="IG26" s="3"/>
      <c r="IH26" s="3"/>
      <c r="II26" s="3"/>
      <c r="IJ26" s="3"/>
      <c r="IK26" s="3"/>
      <c r="IL26" s="3"/>
    </row>
    <row r="27" spans="1:237" ht="12.75">
      <c r="A27" s="108" t="s">
        <v>66</v>
      </c>
      <c r="B27" s="76"/>
      <c r="C27" s="23">
        <f t="shared" si="12"/>
        <v>35</v>
      </c>
      <c r="D27" s="17">
        <f t="shared" si="13"/>
        <v>33</v>
      </c>
      <c r="E27" s="69">
        <f t="shared" si="14"/>
        <v>24</v>
      </c>
      <c r="F27" s="17">
        <f t="shared" si="15"/>
        <v>8</v>
      </c>
      <c r="G27" s="17">
        <f t="shared" si="16"/>
        <v>2</v>
      </c>
      <c r="H27" s="69">
        <f t="shared" si="17"/>
        <v>2</v>
      </c>
      <c r="I27" s="70">
        <f t="shared" si="18"/>
        <v>2823</v>
      </c>
      <c r="J27" s="71">
        <f t="shared" si="19"/>
        <v>80.65714285714286</v>
      </c>
      <c r="K27" s="71">
        <f>ABS(I27*100/I1)</f>
        <v>82.54385964912281</v>
      </c>
      <c r="L27" s="70">
        <f>K1</f>
        <v>38</v>
      </c>
      <c r="M27" s="178">
        <f t="shared" si="20"/>
        <v>35</v>
      </c>
      <c r="N27" s="70">
        <f t="shared" si="31"/>
        <v>2</v>
      </c>
      <c r="O27" s="70">
        <f t="shared" si="21"/>
        <v>0</v>
      </c>
      <c r="P27" s="70">
        <f t="shared" si="22"/>
        <v>0</v>
      </c>
      <c r="Q27" s="178">
        <f t="shared" si="23"/>
        <v>2</v>
      </c>
      <c r="R27" s="186">
        <f t="shared" si="24"/>
        <v>9</v>
      </c>
      <c r="S27" s="179">
        <f t="shared" si="25"/>
        <v>0</v>
      </c>
      <c r="T27" s="179">
        <f t="shared" si="26"/>
        <v>1</v>
      </c>
      <c r="U27" s="69">
        <f t="shared" si="27"/>
        <v>1</v>
      </c>
      <c r="V27" s="73">
        <f t="shared" si="28"/>
        <v>12</v>
      </c>
      <c r="W27" s="105"/>
      <c r="X27" s="109" t="s">
        <v>101</v>
      </c>
      <c r="Y27" s="69" t="s">
        <v>104</v>
      </c>
      <c r="Z27" s="69" t="s">
        <v>101</v>
      </c>
      <c r="AA27" s="69" t="s">
        <v>101</v>
      </c>
      <c r="AB27" s="69" t="s">
        <v>101</v>
      </c>
      <c r="AC27" s="69" t="s">
        <v>104</v>
      </c>
      <c r="AD27" s="69" t="s">
        <v>101</v>
      </c>
      <c r="AE27" s="69" t="s">
        <v>101</v>
      </c>
      <c r="AF27" s="69" t="s">
        <v>101</v>
      </c>
      <c r="AG27" s="69" t="s">
        <v>101</v>
      </c>
      <c r="AH27" s="69" t="s">
        <v>101</v>
      </c>
      <c r="AI27" s="69" t="s">
        <v>101</v>
      </c>
      <c r="AJ27" s="69" t="s">
        <v>101</v>
      </c>
      <c r="AK27" s="69" t="s">
        <v>101</v>
      </c>
      <c r="AL27" s="69" t="s">
        <v>101</v>
      </c>
      <c r="AM27" s="69" t="s">
        <v>101</v>
      </c>
      <c r="AN27" s="69" t="s">
        <v>102</v>
      </c>
      <c r="AO27" s="69" t="s">
        <v>101</v>
      </c>
      <c r="AP27" s="69" t="s">
        <v>101</v>
      </c>
      <c r="AQ27" s="69" t="s">
        <v>101</v>
      </c>
      <c r="AR27" s="69" t="s">
        <v>101</v>
      </c>
      <c r="AS27" s="69" t="s">
        <v>101</v>
      </c>
      <c r="AT27" s="69" t="s">
        <v>101</v>
      </c>
      <c r="AU27" s="69" t="s">
        <v>101</v>
      </c>
      <c r="AV27" s="69" t="s">
        <v>101</v>
      </c>
      <c r="AW27" s="69" t="s">
        <v>101</v>
      </c>
      <c r="AX27" s="69" t="s">
        <v>101</v>
      </c>
      <c r="AY27" s="69" t="s">
        <v>101</v>
      </c>
      <c r="AZ27" s="69" t="s">
        <v>101</v>
      </c>
      <c r="BA27" s="69" t="s">
        <v>102</v>
      </c>
      <c r="BB27" s="69" t="s">
        <v>101</v>
      </c>
      <c r="BC27" s="69" t="s">
        <v>101</v>
      </c>
      <c r="BD27" s="167"/>
      <c r="BE27" s="73" t="s">
        <v>101</v>
      </c>
      <c r="BF27" s="73" t="s">
        <v>101</v>
      </c>
      <c r="BG27" s="73" t="s">
        <v>101</v>
      </c>
      <c r="BH27" s="73" t="s">
        <v>101</v>
      </c>
      <c r="BI27" s="73" t="s">
        <v>101</v>
      </c>
      <c r="BJ27" s="105"/>
      <c r="BK27" s="69">
        <v>66</v>
      </c>
      <c r="BL27" s="69">
        <v>3</v>
      </c>
      <c r="BM27" s="69">
        <v>90</v>
      </c>
      <c r="BN27" s="69">
        <v>82</v>
      </c>
      <c r="BO27" s="69">
        <v>64</v>
      </c>
      <c r="BP27" s="69">
        <v>48</v>
      </c>
      <c r="BQ27" s="69">
        <v>78</v>
      </c>
      <c r="BR27" s="69">
        <v>90</v>
      </c>
      <c r="BS27" s="69">
        <v>90</v>
      </c>
      <c r="BT27" s="69">
        <v>90</v>
      </c>
      <c r="BU27" s="69">
        <v>90</v>
      </c>
      <c r="BV27" s="69">
        <v>80</v>
      </c>
      <c r="BW27" s="69">
        <v>74</v>
      </c>
      <c r="BX27" s="69">
        <v>90</v>
      </c>
      <c r="BY27" s="69">
        <v>90</v>
      </c>
      <c r="BZ27" s="69">
        <v>90</v>
      </c>
      <c r="CA27" s="169" t="s">
        <v>102</v>
      </c>
      <c r="CB27" s="69">
        <v>90</v>
      </c>
      <c r="CC27" s="69">
        <v>90</v>
      </c>
      <c r="CD27" s="69">
        <v>90</v>
      </c>
      <c r="CE27" s="69">
        <v>90</v>
      </c>
      <c r="CF27" s="69">
        <v>65</v>
      </c>
      <c r="CG27" s="69">
        <v>90</v>
      </c>
      <c r="CH27" s="69">
        <v>90</v>
      </c>
      <c r="CI27" s="69">
        <v>90</v>
      </c>
      <c r="CJ27" s="69">
        <v>90</v>
      </c>
      <c r="CK27" s="69">
        <v>90</v>
      </c>
      <c r="CL27" s="69">
        <v>90</v>
      </c>
      <c r="CM27" s="177">
        <v>50</v>
      </c>
      <c r="CN27" s="169" t="s">
        <v>102</v>
      </c>
      <c r="CO27" s="69">
        <v>90</v>
      </c>
      <c r="CP27" s="69">
        <v>90</v>
      </c>
      <c r="CQ27" s="69"/>
      <c r="CR27" s="73">
        <v>90</v>
      </c>
      <c r="CS27" s="73">
        <v>90</v>
      </c>
      <c r="CT27" s="73">
        <v>90</v>
      </c>
      <c r="CU27" s="69">
        <v>53</v>
      </c>
      <c r="CV27" s="69">
        <v>90</v>
      </c>
      <c r="CW27" s="69"/>
      <c r="CX27" s="69"/>
      <c r="CY27" s="69"/>
      <c r="CZ27" s="69"/>
      <c r="DA27" s="69"/>
      <c r="DB27" s="110"/>
      <c r="DC27" s="111"/>
      <c r="DD27" s="109" t="s">
        <v>106</v>
      </c>
      <c r="DE27" s="69" t="s">
        <v>107</v>
      </c>
      <c r="DF27" s="69"/>
      <c r="DG27" s="69" t="s">
        <v>106</v>
      </c>
      <c r="DH27" s="69" t="s">
        <v>106</v>
      </c>
      <c r="DI27" s="69" t="s">
        <v>107</v>
      </c>
      <c r="DJ27" s="69" t="s">
        <v>106</v>
      </c>
      <c r="DK27" s="69"/>
      <c r="DL27" s="69"/>
      <c r="DM27" s="69"/>
      <c r="DN27" s="69"/>
      <c r="DO27" s="69" t="s">
        <v>106</v>
      </c>
      <c r="DP27" s="69" t="s">
        <v>106</v>
      </c>
      <c r="DQ27" s="69"/>
      <c r="DR27" s="69"/>
      <c r="DS27" s="69"/>
      <c r="DT27" s="69"/>
      <c r="DU27" s="69"/>
      <c r="DV27" s="69"/>
      <c r="DW27" s="69"/>
      <c r="DX27" s="69"/>
      <c r="DY27" s="69" t="s">
        <v>106</v>
      </c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73"/>
      <c r="EL27" s="69"/>
      <c r="EM27" s="73"/>
      <c r="EN27" s="69" t="s">
        <v>106</v>
      </c>
      <c r="EO27" s="73"/>
      <c r="EP27" s="69"/>
      <c r="EQ27" s="69"/>
      <c r="ER27" s="107">
        <f t="shared" si="29"/>
        <v>9</v>
      </c>
      <c r="ES27" s="109"/>
      <c r="ET27" s="69"/>
      <c r="EU27" s="69"/>
      <c r="EV27" s="171">
        <v>1</v>
      </c>
      <c r="EW27" s="69"/>
      <c r="EX27" s="69"/>
      <c r="EY27" s="69"/>
      <c r="EZ27" s="171">
        <v>1</v>
      </c>
      <c r="FA27" s="171">
        <v>1</v>
      </c>
      <c r="FB27" s="69"/>
      <c r="FC27" s="69"/>
      <c r="FD27" s="69"/>
      <c r="FE27" s="171">
        <v>1</v>
      </c>
      <c r="FF27" s="69"/>
      <c r="FG27" s="69"/>
      <c r="FH27" s="171">
        <v>1</v>
      </c>
      <c r="FI27" s="169" t="s">
        <v>102</v>
      </c>
      <c r="FJ27" s="69"/>
      <c r="FK27" s="69"/>
      <c r="FL27" s="69"/>
      <c r="FM27" s="167">
        <v>1</v>
      </c>
      <c r="FN27" s="69"/>
      <c r="FO27" s="167">
        <v>1</v>
      </c>
      <c r="FP27" s="69"/>
      <c r="FQ27" s="69"/>
      <c r="FR27" s="69"/>
      <c r="FS27" s="69"/>
      <c r="FT27" s="69"/>
      <c r="FU27" s="170" t="s">
        <v>108</v>
      </c>
      <c r="FV27" s="169" t="s">
        <v>102</v>
      </c>
      <c r="FW27" s="167">
        <v>1</v>
      </c>
      <c r="FX27" s="69"/>
      <c r="FY27" s="69"/>
      <c r="FZ27" s="73"/>
      <c r="GA27" s="69"/>
      <c r="GB27" s="73"/>
      <c r="GC27" s="167">
        <v>1</v>
      </c>
      <c r="GD27" s="73"/>
      <c r="GE27" s="69"/>
      <c r="GF27" s="69"/>
      <c r="GG27" s="69"/>
      <c r="GH27" s="69"/>
      <c r="GI27" s="69"/>
      <c r="GJ27" s="110"/>
      <c r="GK27" s="107">
        <f t="shared" si="32"/>
        <v>12</v>
      </c>
      <c r="GL27" s="109"/>
      <c r="GM27" s="69"/>
      <c r="GN27" s="69"/>
      <c r="GO27" s="69"/>
      <c r="GP27" s="69"/>
      <c r="GQ27" s="69"/>
      <c r="GR27" s="69">
        <v>1</v>
      </c>
      <c r="GS27" s="69">
        <v>1</v>
      </c>
      <c r="GT27" s="69"/>
      <c r="GU27" s="69">
        <v>1</v>
      </c>
      <c r="GV27" s="69">
        <v>2</v>
      </c>
      <c r="GW27" s="69">
        <v>2</v>
      </c>
      <c r="GX27" s="69"/>
      <c r="GY27" s="69">
        <v>1</v>
      </c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>
        <v>1</v>
      </c>
      <c r="HK27" s="69">
        <v>1</v>
      </c>
      <c r="HL27" s="69">
        <v>1</v>
      </c>
      <c r="HM27" s="69"/>
      <c r="HN27" s="69"/>
      <c r="HO27" s="69"/>
      <c r="HP27" s="69"/>
      <c r="HQ27" s="69"/>
      <c r="HR27" s="69"/>
      <c r="HS27" s="73"/>
      <c r="HT27" s="69"/>
      <c r="HU27" s="73"/>
      <c r="HV27" s="69"/>
      <c r="HW27" s="112">
        <v>1</v>
      </c>
      <c r="HX27" s="109"/>
      <c r="HY27" s="69"/>
      <c r="HZ27" s="69"/>
      <c r="IA27" s="69"/>
      <c r="IB27" s="69"/>
      <c r="IC27" s="112"/>
    </row>
    <row r="28" spans="1:237" ht="12.75">
      <c r="A28" s="77" t="s">
        <v>67</v>
      </c>
      <c r="B28" s="76"/>
      <c r="C28" s="23">
        <f t="shared" si="12"/>
        <v>27</v>
      </c>
      <c r="D28" s="17">
        <f t="shared" si="13"/>
        <v>26</v>
      </c>
      <c r="E28" s="69">
        <f t="shared" si="14"/>
        <v>22</v>
      </c>
      <c r="F28" s="17">
        <f t="shared" si="15"/>
        <v>3</v>
      </c>
      <c r="G28" s="17">
        <f t="shared" si="16"/>
        <v>1</v>
      </c>
      <c r="H28" s="69">
        <f t="shared" si="17"/>
        <v>1</v>
      </c>
      <c r="I28" s="70">
        <f t="shared" si="18"/>
        <v>2250</v>
      </c>
      <c r="J28" s="71">
        <f t="shared" si="19"/>
        <v>83.33333333333333</v>
      </c>
      <c r="K28" s="71">
        <f>ABS(I28*100/I1)</f>
        <v>65.78947368421052</v>
      </c>
      <c r="L28" s="70">
        <f>K1</f>
        <v>38</v>
      </c>
      <c r="M28" s="178">
        <f t="shared" si="20"/>
        <v>28</v>
      </c>
      <c r="N28" s="70">
        <f>SUM(O28:Q28)</f>
        <v>7</v>
      </c>
      <c r="O28" s="70">
        <f t="shared" si="21"/>
        <v>0</v>
      </c>
      <c r="P28" s="70">
        <f t="shared" si="22"/>
        <v>4</v>
      </c>
      <c r="Q28" s="178">
        <f t="shared" si="23"/>
        <v>3</v>
      </c>
      <c r="R28" s="186">
        <f t="shared" si="24"/>
        <v>12</v>
      </c>
      <c r="S28" s="179">
        <f t="shared" si="25"/>
        <v>1</v>
      </c>
      <c r="T28" s="179">
        <f t="shared" si="26"/>
        <v>0</v>
      </c>
      <c r="U28" s="69">
        <f t="shared" si="27"/>
        <v>1</v>
      </c>
      <c r="V28" s="73">
        <f t="shared" si="28"/>
        <v>0</v>
      </c>
      <c r="W28" s="105"/>
      <c r="X28" s="109" t="s">
        <v>101</v>
      </c>
      <c r="Y28" s="109" t="s">
        <v>101</v>
      </c>
      <c r="Z28" s="69" t="s">
        <v>101</v>
      </c>
      <c r="AA28" s="69" t="s">
        <v>103</v>
      </c>
      <c r="AB28" s="69" t="s">
        <v>104</v>
      </c>
      <c r="AC28" s="69" t="s">
        <v>101</v>
      </c>
      <c r="AD28" s="69" t="s">
        <v>101</v>
      </c>
      <c r="AE28" s="69" t="s">
        <v>102</v>
      </c>
      <c r="AF28" s="69" t="s">
        <v>101</v>
      </c>
      <c r="AG28" s="69" t="s">
        <v>101</v>
      </c>
      <c r="AH28" s="69" t="s">
        <v>102</v>
      </c>
      <c r="AI28" s="69" t="s">
        <v>101</v>
      </c>
      <c r="AJ28" s="69" t="s">
        <v>101</v>
      </c>
      <c r="AK28" s="69" t="s">
        <v>101</v>
      </c>
      <c r="AL28" s="69" t="s">
        <v>101</v>
      </c>
      <c r="AM28" s="69" t="s">
        <v>103</v>
      </c>
      <c r="AN28" s="69" t="s">
        <v>104</v>
      </c>
      <c r="AO28" s="69" t="s">
        <v>101</v>
      </c>
      <c r="AP28" s="69" t="s">
        <v>101</v>
      </c>
      <c r="AQ28" s="69" t="s">
        <v>101</v>
      </c>
      <c r="AR28" s="69" t="s">
        <v>103</v>
      </c>
      <c r="AS28" s="179"/>
      <c r="AT28" s="69" t="s">
        <v>101</v>
      </c>
      <c r="AU28" s="69" t="s">
        <v>101</v>
      </c>
      <c r="AV28" s="69" t="s">
        <v>101</v>
      </c>
      <c r="AW28" s="69" t="s">
        <v>101</v>
      </c>
      <c r="AX28" s="69" t="s">
        <v>101</v>
      </c>
      <c r="AY28" s="69" t="s">
        <v>102</v>
      </c>
      <c r="AZ28" s="69" t="s">
        <v>101</v>
      </c>
      <c r="BA28" s="69" t="s">
        <v>103</v>
      </c>
      <c r="BB28" s="167"/>
      <c r="BC28" s="167"/>
      <c r="BD28" s="69" t="s">
        <v>101</v>
      </c>
      <c r="BE28" s="73" t="s">
        <v>101</v>
      </c>
      <c r="BF28" s="73" t="s">
        <v>101</v>
      </c>
      <c r="BG28" s="73" t="s">
        <v>101</v>
      </c>
      <c r="BH28" s="73" t="s">
        <v>101</v>
      </c>
      <c r="BI28" s="73" t="s">
        <v>101</v>
      </c>
      <c r="BJ28" s="105"/>
      <c r="BK28" s="109">
        <v>90</v>
      </c>
      <c r="BL28" s="109">
        <v>90</v>
      </c>
      <c r="BM28" s="69">
        <v>90</v>
      </c>
      <c r="BN28" s="69"/>
      <c r="BO28" s="69">
        <v>26</v>
      </c>
      <c r="BP28" s="69">
        <v>90</v>
      </c>
      <c r="BQ28" s="69">
        <v>90</v>
      </c>
      <c r="BR28" s="69"/>
      <c r="BS28" s="69">
        <v>90</v>
      </c>
      <c r="BT28" s="177">
        <v>86</v>
      </c>
      <c r="BU28" s="169" t="s">
        <v>102</v>
      </c>
      <c r="BV28" s="69">
        <v>90</v>
      </c>
      <c r="BW28" s="69">
        <v>90</v>
      </c>
      <c r="BX28" s="69">
        <v>90</v>
      </c>
      <c r="BY28" s="69">
        <v>63</v>
      </c>
      <c r="BZ28" s="69"/>
      <c r="CA28" s="69"/>
      <c r="CB28" s="69">
        <v>83</v>
      </c>
      <c r="CC28" s="69">
        <v>90</v>
      </c>
      <c r="CD28" s="69">
        <v>90</v>
      </c>
      <c r="CE28" s="69"/>
      <c r="CF28" s="69"/>
      <c r="CG28" s="69">
        <v>90</v>
      </c>
      <c r="CH28" s="69">
        <v>90</v>
      </c>
      <c r="CI28" s="69">
        <v>90</v>
      </c>
      <c r="CJ28" s="69">
        <v>90</v>
      </c>
      <c r="CK28" s="69">
        <v>90</v>
      </c>
      <c r="CL28" s="69"/>
      <c r="CM28" s="69">
        <v>12</v>
      </c>
      <c r="CN28" s="69"/>
      <c r="CO28" s="69"/>
      <c r="CP28" s="69"/>
      <c r="CQ28" s="69">
        <v>90</v>
      </c>
      <c r="CR28" s="73">
        <v>90</v>
      </c>
      <c r="CS28" s="73">
        <v>90</v>
      </c>
      <c r="CT28" s="73">
        <v>90</v>
      </c>
      <c r="CU28" s="69">
        <v>90</v>
      </c>
      <c r="CV28" s="69">
        <v>90</v>
      </c>
      <c r="CW28" s="69"/>
      <c r="CX28" s="69"/>
      <c r="CY28" s="69"/>
      <c r="CZ28" s="69"/>
      <c r="DA28" s="69"/>
      <c r="DB28" s="110"/>
      <c r="DC28" s="111"/>
      <c r="DD28" s="109"/>
      <c r="DE28" s="69"/>
      <c r="DF28" s="69"/>
      <c r="DG28" s="69"/>
      <c r="DH28" s="69" t="s">
        <v>107</v>
      </c>
      <c r="DI28" s="69"/>
      <c r="DJ28" s="69"/>
      <c r="DK28" s="69"/>
      <c r="DL28" s="69"/>
      <c r="DM28" s="69"/>
      <c r="DN28" s="69"/>
      <c r="DO28" s="69"/>
      <c r="DP28" s="69"/>
      <c r="DQ28" s="69"/>
      <c r="DR28" s="69" t="s">
        <v>106</v>
      </c>
      <c r="DS28" s="69"/>
      <c r="DT28" s="69"/>
      <c r="DU28" s="69" t="s">
        <v>106</v>
      </c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 t="s">
        <v>106</v>
      </c>
      <c r="EG28" s="69"/>
      <c r="EH28" s="69"/>
      <c r="EI28" s="69"/>
      <c r="EJ28" s="69"/>
      <c r="EK28" s="73"/>
      <c r="EL28" s="69"/>
      <c r="EM28" s="73"/>
      <c r="EN28" s="69"/>
      <c r="EO28" s="73"/>
      <c r="EP28" s="69"/>
      <c r="EQ28" s="69"/>
      <c r="ER28" s="107">
        <f t="shared" si="29"/>
        <v>14</v>
      </c>
      <c r="ES28" s="109"/>
      <c r="ET28" s="171">
        <v>1</v>
      </c>
      <c r="EU28" s="171">
        <v>1</v>
      </c>
      <c r="EV28" s="69"/>
      <c r="EW28" s="171">
        <v>1</v>
      </c>
      <c r="EX28" s="171">
        <v>1</v>
      </c>
      <c r="EY28" s="171">
        <v>1</v>
      </c>
      <c r="EZ28" s="169" t="s">
        <v>102</v>
      </c>
      <c r="FA28" s="69"/>
      <c r="FB28" s="170">
        <v>2</v>
      </c>
      <c r="FC28" s="169" t="s">
        <v>102</v>
      </c>
      <c r="FD28" s="69"/>
      <c r="FE28" s="171">
        <v>1</v>
      </c>
      <c r="FF28" s="69"/>
      <c r="FG28" s="69"/>
      <c r="FH28" s="69"/>
      <c r="FI28" s="69"/>
      <c r="FJ28" s="171">
        <v>1</v>
      </c>
      <c r="FK28" s="69"/>
      <c r="FL28" s="69"/>
      <c r="FM28" s="69"/>
      <c r="FN28" s="69"/>
      <c r="FO28" s="69"/>
      <c r="FP28" s="171">
        <v>1</v>
      </c>
      <c r="FQ28" s="69"/>
      <c r="FR28" s="171">
        <v>1</v>
      </c>
      <c r="FS28" s="171">
        <v>1</v>
      </c>
      <c r="FT28" s="169" t="s">
        <v>102</v>
      </c>
      <c r="FU28" s="69"/>
      <c r="FV28" s="69"/>
      <c r="FW28" s="69"/>
      <c r="FX28" s="69"/>
      <c r="FY28" s="69"/>
      <c r="FZ28" s="167">
        <v>1</v>
      </c>
      <c r="GA28" s="69"/>
      <c r="GB28" s="73"/>
      <c r="GC28" s="167">
        <v>1</v>
      </c>
      <c r="GD28" s="73"/>
      <c r="GE28" s="69"/>
      <c r="GF28" s="69"/>
      <c r="GG28" s="69"/>
      <c r="GH28" s="69"/>
      <c r="GI28" s="69"/>
      <c r="GJ28" s="110"/>
      <c r="GK28" s="107">
        <f t="shared" si="32"/>
        <v>0</v>
      </c>
      <c r="GL28" s="10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73"/>
      <c r="HT28" s="69"/>
      <c r="HU28" s="73"/>
      <c r="HV28" s="69"/>
      <c r="HW28" s="112"/>
      <c r="HX28" s="109"/>
      <c r="HY28" s="69"/>
      <c r="HZ28" s="69"/>
      <c r="IA28" s="69"/>
      <c r="IB28" s="69"/>
      <c r="IC28" s="112"/>
    </row>
    <row r="29" spans="1:246" s="2" customFormat="1" ht="12.75">
      <c r="A29" s="77" t="s">
        <v>68</v>
      </c>
      <c r="B29" s="76"/>
      <c r="C29" s="23">
        <f t="shared" si="12"/>
        <v>6</v>
      </c>
      <c r="D29" s="17">
        <f t="shared" si="13"/>
        <v>2</v>
      </c>
      <c r="E29" s="69">
        <f t="shared" si="14"/>
        <v>1</v>
      </c>
      <c r="F29" s="17">
        <f t="shared" si="15"/>
        <v>1</v>
      </c>
      <c r="G29" s="17">
        <f t="shared" si="16"/>
        <v>4</v>
      </c>
      <c r="H29" s="69">
        <f t="shared" si="17"/>
        <v>0</v>
      </c>
      <c r="I29" s="70">
        <f t="shared" si="18"/>
        <v>233</v>
      </c>
      <c r="J29" s="71">
        <f t="shared" si="19"/>
        <v>38.833333333333336</v>
      </c>
      <c r="K29" s="71">
        <f>ABS(I29*100/I1)</f>
        <v>6.812865497076023</v>
      </c>
      <c r="L29" s="70">
        <f>K1</f>
        <v>38</v>
      </c>
      <c r="M29" s="178">
        <f t="shared" si="20"/>
        <v>7</v>
      </c>
      <c r="N29" s="70">
        <f t="shared" si="31"/>
        <v>30</v>
      </c>
      <c r="O29" s="70">
        <f t="shared" si="21"/>
        <v>30</v>
      </c>
      <c r="P29" s="70">
        <f t="shared" si="22"/>
        <v>0</v>
      </c>
      <c r="Q29" s="178">
        <f t="shared" si="23"/>
        <v>0</v>
      </c>
      <c r="R29" s="186">
        <f t="shared" si="24"/>
        <v>1</v>
      </c>
      <c r="S29" s="179">
        <f t="shared" si="25"/>
        <v>0</v>
      </c>
      <c r="T29" s="179">
        <f t="shared" si="26"/>
        <v>0</v>
      </c>
      <c r="U29" s="69">
        <f t="shared" si="27"/>
        <v>0</v>
      </c>
      <c r="V29" s="73">
        <f t="shared" si="28"/>
        <v>0</v>
      </c>
      <c r="W29" s="105"/>
      <c r="X29" s="168"/>
      <c r="Y29" s="69" t="s">
        <v>105</v>
      </c>
      <c r="Z29" s="69" t="s">
        <v>105</v>
      </c>
      <c r="AA29" s="69" t="s">
        <v>104</v>
      </c>
      <c r="AB29" s="69" t="s">
        <v>104</v>
      </c>
      <c r="AC29" s="69" t="s">
        <v>105</v>
      </c>
      <c r="AD29" s="69" t="s">
        <v>105</v>
      </c>
      <c r="AE29" s="69" t="s">
        <v>101</v>
      </c>
      <c r="AF29" s="69" t="s">
        <v>101</v>
      </c>
      <c r="AG29" s="69" t="s">
        <v>105</v>
      </c>
      <c r="AH29" s="69" t="s">
        <v>104</v>
      </c>
      <c r="AI29" s="69" t="s">
        <v>105</v>
      </c>
      <c r="AJ29" s="69" t="s">
        <v>104</v>
      </c>
      <c r="AK29" s="69" t="s">
        <v>104</v>
      </c>
      <c r="AL29" s="69" t="s">
        <v>105</v>
      </c>
      <c r="AM29" s="69" t="s">
        <v>105</v>
      </c>
      <c r="AN29" s="69" t="s">
        <v>105</v>
      </c>
      <c r="AO29" s="69" t="s">
        <v>105</v>
      </c>
      <c r="AP29" s="69" t="s">
        <v>105</v>
      </c>
      <c r="AQ29" s="69" t="s">
        <v>105</v>
      </c>
      <c r="AR29" s="69" t="s">
        <v>105</v>
      </c>
      <c r="AS29" s="69" t="s">
        <v>105</v>
      </c>
      <c r="AT29" s="69" t="s">
        <v>105</v>
      </c>
      <c r="AU29" s="69" t="s">
        <v>105</v>
      </c>
      <c r="AV29" s="69" t="s">
        <v>105</v>
      </c>
      <c r="AW29" s="69" t="s">
        <v>105</v>
      </c>
      <c r="AX29" s="69" t="s">
        <v>105</v>
      </c>
      <c r="AY29" s="69" t="s">
        <v>105</v>
      </c>
      <c r="AZ29" s="69" t="s">
        <v>105</v>
      </c>
      <c r="BA29" s="69" t="s">
        <v>105</v>
      </c>
      <c r="BB29" s="69" t="s">
        <v>105</v>
      </c>
      <c r="BC29" s="69" t="s">
        <v>105</v>
      </c>
      <c r="BD29" s="69" t="s">
        <v>105</v>
      </c>
      <c r="BE29" s="73" t="s">
        <v>105</v>
      </c>
      <c r="BF29" s="73" t="s">
        <v>105</v>
      </c>
      <c r="BG29" s="73" t="s">
        <v>105</v>
      </c>
      <c r="BH29" s="73" t="s">
        <v>105</v>
      </c>
      <c r="BI29" s="73" t="s">
        <v>105</v>
      </c>
      <c r="BJ29" s="105"/>
      <c r="BK29" s="109"/>
      <c r="BL29" s="69"/>
      <c r="BM29" s="69"/>
      <c r="BN29" s="69">
        <v>59</v>
      </c>
      <c r="BO29" s="69">
        <v>3</v>
      </c>
      <c r="BP29" s="69"/>
      <c r="BQ29" s="69"/>
      <c r="BR29" s="69">
        <v>90</v>
      </c>
      <c r="BS29" s="69">
        <v>75</v>
      </c>
      <c r="BT29" s="69"/>
      <c r="BU29" s="69"/>
      <c r="BV29" s="69"/>
      <c r="BW29" s="69">
        <v>3</v>
      </c>
      <c r="BX29" s="69">
        <v>3</v>
      </c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73"/>
      <c r="CS29" s="73"/>
      <c r="CT29" s="73"/>
      <c r="CU29" s="73"/>
      <c r="CV29" s="73"/>
      <c r="CW29" s="69"/>
      <c r="CX29" s="69"/>
      <c r="CY29" s="69"/>
      <c r="CZ29" s="69"/>
      <c r="DA29" s="69"/>
      <c r="DB29" s="110"/>
      <c r="DC29" s="111"/>
      <c r="DD29" s="109"/>
      <c r="DE29" s="69"/>
      <c r="DF29" s="69"/>
      <c r="DG29" s="69" t="s">
        <v>107</v>
      </c>
      <c r="DH29" s="69" t="s">
        <v>107</v>
      </c>
      <c r="DI29" s="69"/>
      <c r="DJ29" s="69"/>
      <c r="DK29" s="69"/>
      <c r="DL29" s="69" t="s">
        <v>106</v>
      </c>
      <c r="DM29" s="69"/>
      <c r="DN29" s="69"/>
      <c r="DO29" s="69"/>
      <c r="DP29" s="69" t="s">
        <v>107</v>
      </c>
      <c r="DQ29" s="69" t="s">
        <v>107</v>
      </c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73"/>
      <c r="EL29" s="69"/>
      <c r="EM29" s="73"/>
      <c r="EN29" s="69"/>
      <c r="EO29" s="73"/>
      <c r="EP29" s="69"/>
      <c r="EQ29" s="69"/>
      <c r="ER29" s="107">
        <f t="shared" si="29"/>
        <v>1</v>
      </c>
      <c r="ES29" s="109"/>
      <c r="ET29" s="69"/>
      <c r="EU29" s="69"/>
      <c r="EV29" s="69"/>
      <c r="EW29" s="69"/>
      <c r="EX29" s="69"/>
      <c r="EY29" s="69"/>
      <c r="EZ29" s="167">
        <v>1</v>
      </c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73"/>
      <c r="GA29" s="69"/>
      <c r="GB29" s="73"/>
      <c r="GC29" s="69"/>
      <c r="GD29" s="69"/>
      <c r="GE29" s="69"/>
      <c r="GF29" s="69"/>
      <c r="GG29" s="69"/>
      <c r="GH29" s="69"/>
      <c r="GI29" s="69"/>
      <c r="GJ29" s="110"/>
      <c r="GK29" s="107">
        <f t="shared" si="32"/>
        <v>0</v>
      </c>
      <c r="GL29" s="10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73"/>
      <c r="HT29" s="69"/>
      <c r="HU29" s="73"/>
      <c r="HV29" s="69"/>
      <c r="HW29" s="112"/>
      <c r="HX29" s="109"/>
      <c r="HY29" s="69"/>
      <c r="HZ29" s="69"/>
      <c r="IA29" s="69"/>
      <c r="IB29" s="69"/>
      <c r="IC29" s="112"/>
      <c r="ID29" s="3"/>
      <c r="IE29" s="3"/>
      <c r="IF29" s="3"/>
      <c r="IG29" s="3"/>
      <c r="IH29" s="3"/>
      <c r="II29" s="3"/>
      <c r="IJ29" s="3"/>
      <c r="IK29" s="3"/>
      <c r="IL29" s="3"/>
    </row>
    <row r="30" spans="1:246" s="2" customFormat="1" ht="12.75">
      <c r="A30" s="77" t="s">
        <v>131</v>
      </c>
      <c r="B30" s="76"/>
      <c r="C30" s="23">
        <f>COUNT(BK30:DB30)</f>
        <v>9</v>
      </c>
      <c r="D30" s="17">
        <f t="shared" si="13"/>
        <v>7</v>
      </c>
      <c r="E30" s="69">
        <f>COUNTIF(BK30:DB30,90)</f>
        <v>1</v>
      </c>
      <c r="F30" s="17">
        <f t="shared" si="15"/>
        <v>5</v>
      </c>
      <c r="G30" s="17">
        <f t="shared" si="16"/>
        <v>2</v>
      </c>
      <c r="H30" s="69">
        <f t="shared" si="17"/>
        <v>0</v>
      </c>
      <c r="I30" s="70">
        <f>SUM(BK30:DB30)</f>
        <v>525</v>
      </c>
      <c r="J30" s="71">
        <f>ABS(I30/C30)</f>
        <v>58.333333333333336</v>
      </c>
      <c r="K30" s="71" t="e">
        <f>ABS(I30*100/I2)</f>
        <v>#DIV/0!</v>
      </c>
      <c r="L30" s="70">
        <f>K1-26</f>
        <v>12</v>
      </c>
      <c r="M30" s="178">
        <f t="shared" si="20"/>
        <v>9</v>
      </c>
      <c r="N30" s="70">
        <f>SUM(O30:Q30)</f>
        <v>2</v>
      </c>
      <c r="O30" s="70">
        <f t="shared" si="21"/>
        <v>2</v>
      </c>
      <c r="P30" s="70">
        <f t="shared" si="22"/>
        <v>0</v>
      </c>
      <c r="Q30" s="178">
        <f t="shared" si="23"/>
        <v>0</v>
      </c>
      <c r="R30" s="186">
        <f t="shared" si="24"/>
        <v>2</v>
      </c>
      <c r="S30" s="179">
        <f t="shared" si="25"/>
        <v>1</v>
      </c>
      <c r="T30" s="179">
        <f t="shared" si="26"/>
        <v>0</v>
      </c>
      <c r="U30" s="69">
        <f>SUM(S30:T30)</f>
        <v>1</v>
      </c>
      <c r="V30" s="73">
        <f t="shared" si="28"/>
        <v>2</v>
      </c>
      <c r="W30" s="105"/>
      <c r="X30" s="69" t="s">
        <v>115</v>
      </c>
      <c r="Y30" s="69" t="s">
        <v>115</v>
      </c>
      <c r="Z30" s="69" t="s">
        <v>115</v>
      </c>
      <c r="AA30" s="69" t="s">
        <v>115</v>
      </c>
      <c r="AB30" s="69" t="s">
        <v>115</v>
      </c>
      <c r="AC30" s="69" t="s">
        <v>115</v>
      </c>
      <c r="AD30" s="69" t="s">
        <v>115</v>
      </c>
      <c r="AE30" s="69" t="s">
        <v>115</v>
      </c>
      <c r="AF30" s="69" t="s">
        <v>115</v>
      </c>
      <c r="AG30" s="69" t="s">
        <v>115</v>
      </c>
      <c r="AH30" s="69" t="s">
        <v>115</v>
      </c>
      <c r="AI30" s="69" t="s">
        <v>115</v>
      </c>
      <c r="AJ30" s="69" t="s">
        <v>115</v>
      </c>
      <c r="AK30" s="69" t="s">
        <v>115</v>
      </c>
      <c r="AL30" s="69" t="s">
        <v>115</v>
      </c>
      <c r="AM30" s="69" t="s">
        <v>115</v>
      </c>
      <c r="AN30" s="69" t="s">
        <v>115</v>
      </c>
      <c r="AO30" s="69" t="s">
        <v>115</v>
      </c>
      <c r="AP30" s="69" t="s">
        <v>115</v>
      </c>
      <c r="AQ30" s="69" t="s">
        <v>115</v>
      </c>
      <c r="AR30" s="69" t="s">
        <v>115</v>
      </c>
      <c r="AS30" s="69" t="s">
        <v>115</v>
      </c>
      <c r="AT30" s="69" t="s">
        <v>115</v>
      </c>
      <c r="AU30" s="69" t="s">
        <v>115</v>
      </c>
      <c r="AV30" s="69" t="s">
        <v>115</v>
      </c>
      <c r="AW30" s="69" t="s">
        <v>115</v>
      </c>
      <c r="AX30" s="69" t="s">
        <v>104</v>
      </c>
      <c r="AY30" s="69" t="s">
        <v>101</v>
      </c>
      <c r="AZ30" s="69" t="s">
        <v>101</v>
      </c>
      <c r="BA30" s="69" t="s">
        <v>101</v>
      </c>
      <c r="BB30" s="69" t="s">
        <v>105</v>
      </c>
      <c r="BC30" s="167"/>
      <c r="BD30" s="69" t="s">
        <v>101</v>
      </c>
      <c r="BE30" s="73" t="s">
        <v>104</v>
      </c>
      <c r="BF30" s="73" t="s">
        <v>101</v>
      </c>
      <c r="BG30" s="73" t="s">
        <v>101</v>
      </c>
      <c r="BH30" s="73" t="s">
        <v>101</v>
      </c>
      <c r="BI30" s="73" t="s">
        <v>105</v>
      </c>
      <c r="BJ30" s="105"/>
      <c r="BK30" s="10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>
        <v>36</v>
      </c>
      <c r="CL30" s="69">
        <v>58</v>
      </c>
      <c r="CM30" s="69">
        <v>76</v>
      </c>
      <c r="CN30" s="69">
        <v>50</v>
      </c>
      <c r="CO30" s="69"/>
      <c r="CP30" s="69"/>
      <c r="CQ30" s="69">
        <v>90</v>
      </c>
      <c r="CR30" s="73">
        <v>40</v>
      </c>
      <c r="CS30" s="73">
        <v>50</v>
      </c>
      <c r="CT30" s="73">
        <v>75</v>
      </c>
      <c r="CU30" s="177">
        <v>50</v>
      </c>
      <c r="CV30" s="73"/>
      <c r="CW30" s="69"/>
      <c r="CX30" s="69"/>
      <c r="CY30" s="69"/>
      <c r="CZ30" s="69"/>
      <c r="DA30" s="69"/>
      <c r="DB30" s="110"/>
      <c r="DC30" s="111"/>
      <c r="DD30" s="10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 t="s">
        <v>107</v>
      </c>
      <c r="EE30" s="69" t="s">
        <v>106</v>
      </c>
      <c r="EF30" s="69" t="s">
        <v>106</v>
      </c>
      <c r="EG30" s="69" t="s">
        <v>106</v>
      </c>
      <c r="EH30" s="69"/>
      <c r="EI30" s="69"/>
      <c r="EJ30" s="69"/>
      <c r="EK30" s="73" t="s">
        <v>107</v>
      </c>
      <c r="EL30" s="69" t="s">
        <v>106</v>
      </c>
      <c r="EM30" s="73" t="s">
        <v>106</v>
      </c>
      <c r="EN30" s="69"/>
      <c r="EO30" s="73"/>
      <c r="EP30" s="69"/>
      <c r="EQ30" s="69"/>
      <c r="ER30" s="107">
        <f t="shared" si="29"/>
        <v>4</v>
      </c>
      <c r="ES30" s="109"/>
      <c r="ET30" s="69"/>
      <c r="EU30" s="69"/>
      <c r="EV30" s="69"/>
      <c r="EW30" s="69"/>
      <c r="EX30" s="69"/>
      <c r="EY30" s="69"/>
      <c r="EZ30" s="167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167">
        <v>1</v>
      </c>
      <c r="FT30" s="69"/>
      <c r="FU30" s="69"/>
      <c r="FV30" s="69"/>
      <c r="FW30" s="69"/>
      <c r="FX30" s="69"/>
      <c r="FY30" s="69"/>
      <c r="FZ30" s="167">
        <v>1</v>
      </c>
      <c r="GA30" s="69"/>
      <c r="GB30" s="73"/>
      <c r="GC30" s="170">
        <v>2</v>
      </c>
      <c r="GD30" s="169" t="s">
        <v>102</v>
      </c>
      <c r="GE30" s="69"/>
      <c r="GF30" s="69"/>
      <c r="GG30" s="69"/>
      <c r="GH30" s="69"/>
      <c r="GI30" s="69"/>
      <c r="GJ30" s="110"/>
      <c r="GK30" s="107">
        <f t="shared" si="32"/>
        <v>2</v>
      </c>
      <c r="GL30" s="10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>
        <v>1</v>
      </c>
      <c r="HN30" s="69"/>
      <c r="HO30" s="69"/>
      <c r="HP30" s="69"/>
      <c r="HQ30" s="69"/>
      <c r="HR30" s="69">
        <v>1</v>
      </c>
      <c r="HS30" s="73"/>
      <c r="HT30" s="69"/>
      <c r="HU30" s="73"/>
      <c r="HV30" s="69"/>
      <c r="HW30" s="112"/>
      <c r="HX30" s="109"/>
      <c r="HY30" s="69"/>
      <c r="HZ30" s="69"/>
      <c r="IA30" s="69"/>
      <c r="IB30" s="69"/>
      <c r="IC30" s="112"/>
      <c r="ID30" s="3"/>
      <c r="IE30" s="3"/>
      <c r="IF30" s="3"/>
      <c r="IG30" s="3"/>
      <c r="IH30" s="3"/>
      <c r="II30" s="3"/>
      <c r="IJ30" s="3"/>
      <c r="IK30" s="3"/>
      <c r="IL30" s="3"/>
    </row>
    <row r="31" spans="1:237" ht="12.75">
      <c r="A31" s="77" t="s">
        <v>69</v>
      </c>
      <c r="B31" s="76"/>
      <c r="C31" s="23">
        <f t="shared" si="12"/>
        <v>23</v>
      </c>
      <c r="D31" s="17">
        <f t="shared" si="13"/>
        <v>3</v>
      </c>
      <c r="E31" s="69">
        <f t="shared" si="14"/>
        <v>0</v>
      </c>
      <c r="F31" s="17">
        <f t="shared" si="15"/>
        <v>4</v>
      </c>
      <c r="G31" s="17">
        <f t="shared" si="16"/>
        <v>20</v>
      </c>
      <c r="H31" s="69">
        <f t="shared" si="17"/>
        <v>0</v>
      </c>
      <c r="I31" s="70">
        <f t="shared" si="18"/>
        <v>786</v>
      </c>
      <c r="J31" s="71">
        <f t="shared" si="19"/>
        <v>34.17391304347826</v>
      </c>
      <c r="K31" s="71">
        <f>ABS(I31*100/I1)</f>
        <v>22.982456140350877</v>
      </c>
      <c r="L31" s="70">
        <f>K1</f>
        <v>38</v>
      </c>
      <c r="M31" s="178">
        <f t="shared" si="20"/>
        <v>23</v>
      </c>
      <c r="N31" s="70">
        <f t="shared" si="31"/>
        <v>11</v>
      </c>
      <c r="O31" s="70">
        <f t="shared" si="21"/>
        <v>2</v>
      </c>
      <c r="P31" s="70">
        <f t="shared" si="22"/>
        <v>8</v>
      </c>
      <c r="Q31" s="178">
        <f t="shared" si="23"/>
        <v>1</v>
      </c>
      <c r="R31" s="186">
        <f t="shared" si="24"/>
        <v>2</v>
      </c>
      <c r="S31" s="179">
        <f t="shared" si="25"/>
        <v>1</v>
      </c>
      <c r="T31" s="179">
        <f t="shared" si="26"/>
        <v>0</v>
      </c>
      <c r="U31" s="69">
        <f t="shared" si="27"/>
        <v>1</v>
      </c>
      <c r="V31" s="73">
        <f t="shared" si="28"/>
        <v>4</v>
      </c>
      <c r="W31" s="105"/>
      <c r="X31" s="109" t="s">
        <v>104</v>
      </c>
      <c r="Y31" s="69" t="s">
        <v>103</v>
      </c>
      <c r="Z31" s="69" t="s">
        <v>103</v>
      </c>
      <c r="AA31" s="69" t="s">
        <v>104</v>
      </c>
      <c r="AB31" s="69" t="s">
        <v>104</v>
      </c>
      <c r="AC31" s="69" t="s">
        <v>104</v>
      </c>
      <c r="AD31" s="69" t="s">
        <v>101</v>
      </c>
      <c r="AE31" s="69" t="s">
        <v>103</v>
      </c>
      <c r="AF31" s="69" t="s">
        <v>103</v>
      </c>
      <c r="AG31" s="69" t="s">
        <v>103</v>
      </c>
      <c r="AH31" s="69" t="s">
        <v>105</v>
      </c>
      <c r="AI31" s="69" t="s">
        <v>104</v>
      </c>
      <c r="AJ31" s="69" t="s">
        <v>104</v>
      </c>
      <c r="AK31" s="69" t="s">
        <v>104</v>
      </c>
      <c r="AL31" s="69" t="s">
        <v>104</v>
      </c>
      <c r="AM31" s="69" t="s">
        <v>102</v>
      </c>
      <c r="AN31" s="69" t="s">
        <v>104</v>
      </c>
      <c r="AO31" s="69" t="s">
        <v>101</v>
      </c>
      <c r="AP31" s="69" t="s">
        <v>103</v>
      </c>
      <c r="AQ31" s="69" t="s">
        <v>103</v>
      </c>
      <c r="AR31" s="69" t="s">
        <v>103</v>
      </c>
      <c r="AS31" s="167"/>
      <c r="AT31" s="167"/>
      <c r="AU31" s="167"/>
      <c r="AV31" s="167"/>
      <c r="AW31" s="69" t="s">
        <v>104</v>
      </c>
      <c r="AX31" s="69" t="s">
        <v>104</v>
      </c>
      <c r="AY31" s="69" t="s">
        <v>104</v>
      </c>
      <c r="AZ31" s="69" t="s">
        <v>104</v>
      </c>
      <c r="BA31" s="69" t="s">
        <v>104</v>
      </c>
      <c r="BB31" s="69" t="s">
        <v>104</v>
      </c>
      <c r="BC31" s="69" t="s">
        <v>101</v>
      </c>
      <c r="BD31" s="69" t="s">
        <v>104</v>
      </c>
      <c r="BE31" s="73" t="s">
        <v>104</v>
      </c>
      <c r="BF31" s="73" t="s">
        <v>105</v>
      </c>
      <c r="BG31" s="73" t="s">
        <v>104</v>
      </c>
      <c r="BH31" s="73" t="s">
        <v>104</v>
      </c>
      <c r="BI31" s="73" t="s">
        <v>104</v>
      </c>
      <c r="BJ31" s="105"/>
      <c r="BK31" s="69">
        <v>17</v>
      </c>
      <c r="BL31" s="69"/>
      <c r="BM31" s="69"/>
      <c r="BN31" s="69">
        <v>31</v>
      </c>
      <c r="BO31" s="69">
        <v>31</v>
      </c>
      <c r="BP31" s="69">
        <v>6</v>
      </c>
      <c r="BQ31" s="69">
        <v>45</v>
      </c>
      <c r="BR31" s="69"/>
      <c r="BS31" s="69"/>
      <c r="BT31" s="69"/>
      <c r="BU31" s="69"/>
      <c r="BV31" s="69">
        <v>23</v>
      </c>
      <c r="BW31" s="69">
        <v>52</v>
      </c>
      <c r="BX31" s="69">
        <v>28</v>
      </c>
      <c r="BY31" s="69">
        <v>45</v>
      </c>
      <c r="BZ31" s="69"/>
      <c r="CA31" s="69">
        <v>35</v>
      </c>
      <c r="CB31" s="69">
        <v>75</v>
      </c>
      <c r="CC31" s="69"/>
      <c r="CD31" s="69"/>
      <c r="CE31" s="69"/>
      <c r="CF31" s="69"/>
      <c r="CG31" s="69"/>
      <c r="CH31" s="69"/>
      <c r="CI31" s="69"/>
      <c r="CJ31" s="69">
        <v>15</v>
      </c>
      <c r="CK31" s="69">
        <v>26</v>
      </c>
      <c r="CL31" s="69">
        <v>12</v>
      </c>
      <c r="CM31" s="69">
        <v>45</v>
      </c>
      <c r="CN31" s="69">
        <v>40</v>
      </c>
      <c r="CO31" s="69">
        <v>36</v>
      </c>
      <c r="CP31" s="69">
        <v>89</v>
      </c>
      <c r="CQ31" s="69">
        <v>29</v>
      </c>
      <c r="CR31" s="73">
        <v>20</v>
      </c>
      <c r="CS31" s="73"/>
      <c r="CT31" s="73">
        <v>31</v>
      </c>
      <c r="CU31" s="73">
        <v>26</v>
      </c>
      <c r="CV31" s="73">
        <v>29</v>
      </c>
      <c r="CW31" s="69"/>
      <c r="CX31" s="140"/>
      <c r="CY31" s="69"/>
      <c r="CZ31" s="69"/>
      <c r="DA31" s="69"/>
      <c r="DB31" s="110"/>
      <c r="DC31" s="111"/>
      <c r="DD31" s="109" t="s">
        <v>107</v>
      </c>
      <c r="DE31" s="69"/>
      <c r="DF31" s="69"/>
      <c r="DG31" s="69" t="s">
        <v>107</v>
      </c>
      <c r="DH31" s="69" t="s">
        <v>107</v>
      </c>
      <c r="DI31" s="69" t="s">
        <v>107</v>
      </c>
      <c r="DJ31" s="69" t="s">
        <v>106</v>
      </c>
      <c r="DK31" s="69"/>
      <c r="DL31" s="69"/>
      <c r="DM31" s="69"/>
      <c r="DN31" s="128" t="s">
        <v>106</v>
      </c>
      <c r="DO31" s="69" t="s">
        <v>107</v>
      </c>
      <c r="DP31" s="69" t="s">
        <v>107</v>
      </c>
      <c r="DQ31" s="69" t="s">
        <v>107</v>
      </c>
      <c r="DR31" s="69" t="s">
        <v>107</v>
      </c>
      <c r="DS31" s="69"/>
      <c r="DT31" s="69" t="s">
        <v>107</v>
      </c>
      <c r="DU31" s="69" t="s">
        <v>106</v>
      </c>
      <c r="DV31" s="69"/>
      <c r="DW31" s="69"/>
      <c r="DX31" s="69"/>
      <c r="DY31" s="69"/>
      <c r="DZ31" s="69"/>
      <c r="EA31" s="69"/>
      <c r="EB31" s="69"/>
      <c r="EC31" s="69" t="s">
        <v>107</v>
      </c>
      <c r="ED31" s="69" t="s">
        <v>107</v>
      </c>
      <c r="EE31" s="69" t="s">
        <v>107</v>
      </c>
      <c r="EF31" s="69" t="s">
        <v>107</v>
      </c>
      <c r="EG31" s="69" t="s">
        <v>107</v>
      </c>
      <c r="EH31" s="69" t="s">
        <v>107</v>
      </c>
      <c r="EI31" s="69" t="s">
        <v>106</v>
      </c>
      <c r="EJ31" s="69" t="s">
        <v>107</v>
      </c>
      <c r="EK31" s="73" t="s">
        <v>107</v>
      </c>
      <c r="EL31" s="69"/>
      <c r="EM31" s="73" t="s">
        <v>107</v>
      </c>
      <c r="EN31" s="69" t="s">
        <v>107</v>
      </c>
      <c r="EO31" s="73" t="s">
        <v>107</v>
      </c>
      <c r="EP31" s="69"/>
      <c r="EQ31" s="69"/>
      <c r="ER31" s="107">
        <f t="shared" si="29"/>
        <v>4</v>
      </c>
      <c r="ES31" s="69"/>
      <c r="ET31" s="69"/>
      <c r="EU31" s="69"/>
      <c r="EV31" s="69"/>
      <c r="EW31" s="69"/>
      <c r="EX31" s="69"/>
      <c r="EY31" s="167">
        <v>1</v>
      </c>
      <c r="EZ31" s="69"/>
      <c r="FA31" s="69"/>
      <c r="FB31" s="69"/>
      <c r="FC31" s="140"/>
      <c r="FD31" s="140"/>
      <c r="FE31" s="69"/>
      <c r="FF31" s="140"/>
      <c r="FG31" s="170">
        <v>2</v>
      </c>
      <c r="FH31" s="169" t="s">
        <v>102</v>
      </c>
      <c r="FI31" s="69"/>
      <c r="FJ31" s="69"/>
      <c r="FK31" s="69"/>
      <c r="FL31" s="69"/>
      <c r="FM31" s="69"/>
      <c r="FN31" s="69"/>
      <c r="FO31" s="69"/>
      <c r="FP31" s="69"/>
      <c r="FQ31" s="69"/>
      <c r="FR31" s="140"/>
      <c r="FS31" s="140"/>
      <c r="FT31" s="69"/>
      <c r="FU31" s="69"/>
      <c r="FV31" s="69"/>
      <c r="FW31" s="167">
        <v>1</v>
      </c>
      <c r="FX31" s="69"/>
      <c r="FY31" s="140"/>
      <c r="FZ31" s="73"/>
      <c r="GA31" s="69"/>
      <c r="GB31" s="69"/>
      <c r="GC31" s="69"/>
      <c r="GD31" s="73"/>
      <c r="GE31" s="140"/>
      <c r="GF31" s="69"/>
      <c r="GG31" s="69"/>
      <c r="GH31" s="69"/>
      <c r="GI31" s="69"/>
      <c r="GJ31" s="110"/>
      <c r="GK31" s="107">
        <f t="shared" si="32"/>
        <v>4</v>
      </c>
      <c r="GL31" s="10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>
        <v>2</v>
      </c>
      <c r="GY31" s="69"/>
      <c r="GZ31" s="69">
        <v>1</v>
      </c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73"/>
      <c r="HT31" s="69"/>
      <c r="HU31" s="73">
        <v>1</v>
      </c>
      <c r="HV31" s="69"/>
      <c r="HW31" s="112"/>
      <c r="HX31" s="109"/>
      <c r="HY31" s="69"/>
      <c r="HZ31" s="69"/>
      <c r="IA31" s="69"/>
      <c r="IB31" s="69"/>
      <c r="IC31" s="112"/>
    </row>
    <row r="32" spans="1:237" ht="12.75">
      <c r="A32" s="108" t="s">
        <v>70</v>
      </c>
      <c r="B32" s="76"/>
      <c r="C32" s="23">
        <f t="shared" si="12"/>
        <v>33</v>
      </c>
      <c r="D32" s="17">
        <f t="shared" si="13"/>
        <v>30</v>
      </c>
      <c r="E32" s="69">
        <f t="shared" si="14"/>
        <v>16</v>
      </c>
      <c r="F32" s="17">
        <f t="shared" si="15"/>
        <v>14</v>
      </c>
      <c r="G32" s="17">
        <f t="shared" si="16"/>
        <v>3</v>
      </c>
      <c r="H32" s="69">
        <f t="shared" si="17"/>
        <v>0</v>
      </c>
      <c r="I32" s="70">
        <f t="shared" si="18"/>
        <v>2537</v>
      </c>
      <c r="J32" s="71">
        <f t="shared" si="19"/>
        <v>76.87878787878788</v>
      </c>
      <c r="K32" s="71">
        <f>ABS(I32*100/I1)</f>
        <v>74.18128654970761</v>
      </c>
      <c r="L32" s="70">
        <f>K1</f>
        <v>38</v>
      </c>
      <c r="M32" s="178">
        <f t="shared" si="20"/>
        <v>33</v>
      </c>
      <c r="N32" s="70">
        <f>SUM(O32:Q32)</f>
        <v>4</v>
      </c>
      <c r="O32" s="70">
        <f t="shared" si="21"/>
        <v>0</v>
      </c>
      <c r="P32" s="70">
        <f t="shared" si="22"/>
        <v>4</v>
      </c>
      <c r="Q32" s="178">
        <f t="shared" si="23"/>
        <v>0</v>
      </c>
      <c r="R32" s="186">
        <f t="shared" si="24"/>
        <v>2</v>
      </c>
      <c r="S32" s="179">
        <f t="shared" si="25"/>
        <v>0</v>
      </c>
      <c r="T32" s="179">
        <f t="shared" si="26"/>
        <v>0</v>
      </c>
      <c r="U32" s="69">
        <f t="shared" si="27"/>
        <v>0</v>
      </c>
      <c r="V32" s="73">
        <f t="shared" si="28"/>
        <v>1</v>
      </c>
      <c r="W32" s="105"/>
      <c r="X32" s="109" t="s">
        <v>101</v>
      </c>
      <c r="Y32" s="109" t="s">
        <v>101</v>
      </c>
      <c r="Z32" s="109" t="s">
        <v>103</v>
      </c>
      <c r="AA32" s="69" t="s">
        <v>101</v>
      </c>
      <c r="AB32" s="69" t="s">
        <v>101</v>
      </c>
      <c r="AC32" s="69" t="s">
        <v>101</v>
      </c>
      <c r="AD32" s="69" t="s">
        <v>101</v>
      </c>
      <c r="AE32" s="69" t="s">
        <v>101</v>
      </c>
      <c r="AF32" s="69" t="s">
        <v>101</v>
      </c>
      <c r="AG32" s="69" t="s">
        <v>101</v>
      </c>
      <c r="AH32" s="69" t="s">
        <v>101</v>
      </c>
      <c r="AI32" s="69" t="s">
        <v>101</v>
      </c>
      <c r="AJ32" s="69" t="s">
        <v>101</v>
      </c>
      <c r="AK32" s="69" t="s">
        <v>101</v>
      </c>
      <c r="AL32" s="69" t="s">
        <v>101</v>
      </c>
      <c r="AM32" s="69" t="s">
        <v>101</v>
      </c>
      <c r="AN32" s="69" t="s">
        <v>101</v>
      </c>
      <c r="AO32" s="69" t="s">
        <v>103</v>
      </c>
      <c r="AP32" s="69" t="s">
        <v>103</v>
      </c>
      <c r="AQ32" s="69" t="s">
        <v>101</v>
      </c>
      <c r="AR32" s="69" t="s">
        <v>101</v>
      </c>
      <c r="AS32" s="69" t="s">
        <v>101</v>
      </c>
      <c r="AT32" s="69" t="s">
        <v>101</v>
      </c>
      <c r="AU32" s="69" t="s">
        <v>101</v>
      </c>
      <c r="AV32" s="167"/>
      <c r="AW32" s="69" t="s">
        <v>104</v>
      </c>
      <c r="AX32" s="69" t="s">
        <v>101</v>
      </c>
      <c r="AY32" s="69" t="s">
        <v>101</v>
      </c>
      <c r="AZ32" s="69" t="s">
        <v>101</v>
      </c>
      <c r="BA32" s="69" t="s">
        <v>101</v>
      </c>
      <c r="BB32" s="69" t="s">
        <v>101</v>
      </c>
      <c r="BC32" s="69" t="s">
        <v>101</v>
      </c>
      <c r="BD32" s="69" t="s">
        <v>101</v>
      </c>
      <c r="BE32" s="73" t="s">
        <v>101</v>
      </c>
      <c r="BF32" s="73" t="s">
        <v>104</v>
      </c>
      <c r="BG32" s="73" t="s">
        <v>104</v>
      </c>
      <c r="BH32" s="73" t="s">
        <v>101</v>
      </c>
      <c r="BI32" s="73" t="s">
        <v>103</v>
      </c>
      <c r="BJ32" s="105"/>
      <c r="BK32" s="109">
        <v>90</v>
      </c>
      <c r="BL32" s="109">
        <v>90</v>
      </c>
      <c r="BM32" s="109"/>
      <c r="BN32" s="69">
        <v>90</v>
      </c>
      <c r="BO32" s="69">
        <v>87</v>
      </c>
      <c r="BP32" s="69">
        <v>90</v>
      </c>
      <c r="BQ32" s="69">
        <v>90</v>
      </c>
      <c r="BR32" s="69">
        <v>86</v>
      </c>
      <c r="BS32" s="69">
        <v>90</v>
      </c>
      <c r="BT32" s="69">
        <v>75</v>
      </c>
      <c r="BU32" s="69">
        <v>86</v>
      </c>
      <c r="BV32" s="69">
        <v>67</v>
      </c>
      <c r="BW32" s="69">
        <v>90</v>
      </c>
      <c r="BX32" s="69">
        <v>83</v>
      </c>
      <c r="BY32" s="69">
        <v>90</v>
      </c>
      <c r="BZ32" s="69">
        <v>90</v>
      </c>
      <c r="CA32" s="69">
        <v>90</v>
      </c>
      <c r="CB32" s="69"/>
      <c r="CC32" s="69"/>
      <c r="CD32" s="69">
        <v>84</v>
      </c>
      <c r="CE32" s="69">
        <v>90</v>
      </c>
      <c r="CF32" s="69">
        <v>90</v>
      </c>
      <c r="CG32" s="69">
        <v>90</v>
      </c>
      <c r="CH32" s="69">
        <v>31</v>
      </c>
      <c r="CI32" s="69"/>
      <c r="CJ32" s="69">
        <v>32</v>
      </c>
      <c r="CK32" s="69">
        <v>90</v>
      </c>
      <c r="CL32" s="69">
        <v>89</v>
      </c>
      <c r="CM32" s="69">
        <v>90</v>
      </c>
      <c r="CN32" s="69">
        <v>59</v>
      </c>
      <c r="CO32" s="69">
        <v>90</v>
      </c>
      <c r="CP32" s="69">
        <v>55</v>
      </c>
      <c r="CQ32" s="69">
        <v>61</v>
      </c>
      <c r="CR32" s="73">
        <v>70</v>
      </c>
      <c r="CS32" s="73">
        <v>40</v>
      </c>
      <c r="CT32" s="73">
        <v>15</v>
      </c>
      <c r="CU32" s="69">
        <v>77</v>
      </c>
      <c r="CV32" s="73"/>
      <c r="CW32" s="69"/>
      <c r="CX32" s="69"/>
      <c r="CY32" s="69"/>
      <c r="CZ32" s="69"/>
      <c r="DA32" s="69"/>
      <c r="DB32" s="110"/>
      <c r="DC32" s="111"/>
      <c r="DD32" s="109"/>
      <c r="DE32" s="69"/>
      <c r="DF32" s="69"/>
      <c r="DG32" s="69"/>
      <c r="DH32" s="69" t="s">
        <v>106</v>
      </c>
      <c r="DI32" s="69"/>
      <c r="DJ32" s="69"/>
      <c r="DK32" s="69" t="s">
        <v>106</v>
      </c>
      <c r="DL32" s="69"/>
      <c r="DM32" s="69" t="s">
        <v>106</v>
      </c>
      <c r="DN32" s="69" t="s">
        <v>106</v>
      </c>
      <c r="DO32" s="69" t="s">
        <v>106</v>
      </c>
      <c r="DP32" s="69"/>
      <c r="DQ32" s="69" t="s">
        <v>106</v>
      </c>
      <c r="DR32" s="69"/>
      <c r="DS32" s="69"/>
      <c r="DT32" s="69"/>
      <c r="DU32" s="69"/>
      <c r="DV32" s="69"/>
      <c r="DW32" s="69" t="s">
        <v>106</v>
      </c>
      <c r="DX32" s="69"/>
      <c r="DY32" s="69"/>
      <c r="DZ32" s="69"/>
      <c r="EA32" s="69" t="s">
        <v>106</v>
      </c>
      <c r="EB32" s="69"/>
      <c r="EC32" s="69" t="s">
        <v>107</v>
      </c>
      <c r="ED32" s="69"/>
      <c r="EE32" s="69" t="s">
        <v>106</v>
      </c>
      <c r="EF32" s="69"/>
      <c r="EG32" s="69" t="s">
        <v>106</v>
      </c>
      <c r="EH32" s="69"/>
      <c r="EI32" s="69" t="s">
        <v>106</v>
      </c>
      <c r="EJ32" s="69" t="s">
        <v>106</v>
      </c>
      <c r="EK32" s="73" t="s">
        <v>106</v>
      </c>
      <c r="EL32" s="69" t="s">
        <v>107</v>
      </c>
      <c r="EM32" s="73" t="s">
        <v>107</v>
      </c>
      <c r="EN32" s="69" t="s">
        <v>106</v>
      </c>
      <c r="EO32" s="73"/>
      <c r="EP32" s="69"/>
      <c r="EQ32" s="69"/>
      <c r="ER32" s="107">
        <f t="shared" si="29"/>
        <v>2</v>
      </c>
      <c r="ES32" s="10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167">
        <v>1</v>
      </c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167">
        <v>1</v>
      </c>
      <c r="GA32" s="69"/>
      <c r="GB32" s="73"/>
      <c r="GC32" s="69"/>
      <c r="GD32" s="73"/>
      <c r="GE32" s="69"/>
      <c r="GF32" s="69"/>
      <c r="GG32" s="69"/>
      <c r="GH32" s="69"/>
      <c r="GI32" s="69"/>
      <c r="GJ32" s="110"/>
      <c r="GK32" s="107">
        <f t="shared" si="32"/>
        <v>1</v>
      </c>
      <c r="GL32" s="10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>
        <v>1</v>
      </c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73"/>
      <c r="HT32" s="69"/>
      <c r="HU32" s="73"/>
      <c r="HV32" s="69"/>
      <c r="HW32" s="112"/>
      <c r="HX32" s="109"/>
      <c r="HY32" s="69"/>
      <c r="HZ32" s="69"/>
      <c r="IA32" s="69"/>
      <c r="IB32" s="69"/>
      <c r="IC32" s="112"/>
    </row>
    <row r="33" spans="1:246" s="2" customFormat="1" ht="12.75">
      <c r="A33" s="108" t="s">
        <v>71</v>
      </c>
      <c r="B33" s="76"/>
      <c r="C33" s="23">
        <f t="shared" si="12"/>
        <v>16</v>
      </c>
      <c r="D33" s="17">
        <f t="shared" si="13"/>
        <v>12</v>
      </c>
      <c r="E33" s="69">
        <f t="shared" si="14"/>
        <v>10</v>
      </c>
      <c r="F33" s="17">
        <f t="shared" si="15"/>
        <v>2</v>
      </c>
      <c r="G33" s="17">
        <f t="shared" si="16"/>
        <v>4</v>
      </c>
      <c r="H33" s="69">
        <f t="shared" si="17"/>
        <v>0</v>
      </c>
      <c r="I33" s="70">
        <f t="shared" si="18"/>
        <v>1121</v>
      </c>
      <c r="J33" s="71">
        <f t="shared" si="19"/>
        <v>70.0625</v>
      </c>
      <c r="K33" s="71">
        <f>ABS(I33*100/I1)</f>
        <v>32.77777777777778</v>
      </c>
      <c r="L33" s="70">
        <f>K1</f>
        <v>38</v>
      </c>
      <c r="M33" s="178">
        <f t="shared" si="20"/>
        <v>17</v>
      </c>
      <c r="N33" s="70">
        <f t="shared" si="31"/>
        <v>16</v>
      </c>
      <c r="O33" s="70">
        <f t="shared" si="21"/>
        <v>1</v>
      </c>
      <c r="P33" s="70">
        <f t="shared" si="22"/>
        <v>15</v>
      </c>
      <c r="Q33" s="178">
        <f t="shared" si="23"/>
        <v>0</v>
      </c>
      <c r="R33" s="186">
        <f t="shared" si="24"/>
        <v>4</v>
      </c>
      <c r="S33" s="179">
        <f t="shared" si="25"/>
        <v>1</v>
      </c>
      <c r="T33" s="179">
        <f t="shared" si="26"/>
        <v>0</v>
      </c>
      <c r="U33" s="69">
        <f t="shared" si="27"/>
        <v>1</v>
      </c>
      <c r="V33" s="73">
        <f t="shared" si="28"/>
        <v>1</v>
      </c>
      <c r="W33" s="105"/>
      <c r="X33" s="109" t="s">
        <v>104</v>
      </c>
      <c r="Y33" s="69" t="s">
        <v>101</v>
      </c>
      <c r="Z33" s="69" t="s">
        <v>101</v>
      </c>
      <c r="AA33" s="69" t="s">
        <v>101</v>
      </c>
      <c r="AB33" s="69" t="s">
        <v>101</v>
      </c>
      <c r="AC33" s="69" t="s">
        <v>101</v>
      </c>
      <c r="AD33" s="69" t="s">
        <v>103</v>
      </c>
      <c r="AE33" s="69" t="s">
        <v>103</v>
      </c>
      <c r="AF33" s="69" t="s">
        <v>103</v>
      </c>
      <c r="AG33" s="69" t="s">
        <v>103</v>
      </c>
      <c r="AH33" s="69" t="s">
        <v>103</v>
      </c>
      <c r="AI33" s="69" t="s">
        <v>103</v>
      </c>
      <c r="AJ33" s="69" t="s">
        <v>103</v>
      </c>
      <c r="AK33" s="69" t="s">
        <v>103</v>
      </c>
      <c r="AL33" s="69" t="s">
        <v>103</v>
      </c>
      <c r="AM33" s="69" t="s">
        <v>103</v>
      </c>
      <c r="AN33" s="69" t="s">
        <v>103</v>
      </c>
      <c r="AO33" s="69" t="s">
        <v>103</v>
      </c>
      <c r="AP33" s="69" t="s">
        <v>103</v>
      </c>
      <c r="AQ33" s="69" t="s">
        <v>103</v>
      </c>
      <c r="AR33" s="69" t="s">
        <v>103</v>
      </c>
      <c r="AS33" s="167"/>
      <c r="AT33" s="167"/>
      <c r="AU33" s="167"/>
      <c r="AV33" s="69" t="s">
        <v>104</v>
      </c>
      <c r="AW33" s="167"/>
      <c r="AX33" s="69" t="s">
        <v>104</v>
      </c>
      <c r="AY33" s="69" t="s">
        <v>105</v>
      </c>
      <c r="AZ33" s="69" t="s">
        <v>104</v>
      </c>
      <c r="BA33" s="69" t="s">
        <v>101</v>
      </c>
      <c r="BB33" s="69" t="s">
        <v>101</v>
      </c>
      <c r="BC33" s="167"/>
      <c r="BD33" s="69" t="s">
        <v>101</v>
      </c>
      <c r="BE33" s="73" t="s">
        <v>104</v>
      </c>
      <c r="BF33" s="73" t="s">
        <v>101</v>
      </c>
      <c r="BG33" s="73" t="s">
        <v>101</v>
      </c>
      <c r="BH33" s="73" t="s">
        <v>101</v>
      </c>
      <c r="BI33" s="73" t="s">
        <v>101</v>
      </c>
      <c r="BJ33" s="105"/>
      <c r="BK33" s="69">
        <v>24</v>
      </c>
      <c r="BL33" s="69">
        <v>90</v>
      </c>
      <c r="BM33" s="69">
        <v>90</v>
      </c>
      <c r="BN33" s="69">
        <v>90</v>
      </c>
      <c r="BO33" s="69">
        <v>90</v>
      </c>
      <c r="BP33" s="69">
        <v>42</v>
      </c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>
        <v>7</v>
      </c>
      <c r="CJ33" s="69"/>
      <c r="CK33" s="69"/>
      <c r="CL33" s="69"/>
      <c r="CM33" s="69">
        <v>78</v>
      </c>
      <c r="CN33" s="69">
        <v>90</v>
      </c>
      <c r="CO33" s="69">
        <v>90</v>
      </c>
      <c r="CP33" s="69"/>
      <c r="CQ33" s="69">
        <v>90</v>
      </c>
      <c r="CR33" s="73">
        <v>1</v>
      </c>
      <c r="CS33" s="73">
        <v>90</v>
      </c>
      <c r="CT33" s="73">
        <v>90</v>
      </c>
      <c r="CU33" s="69">
        <v>90</v>
      </c>
      <c r="CV33" s="69">
        <v>69</v>
      </c>
      <c r="CW33" s="69"/>
      <c r="CX33" s="69"/>
      <c r="CY33" s="69"/>
      <c r="CZ33" s="69"/>
      <c r="DA33" s="69"/>
      <c r="DB33" s="110"/>
      <c r="DC33" s="111"/>
      <c r="DD33" s="109" t="s">
        <v>107</v>
      </c>
      <c r="DE33" s="69"/>
      <c r="DF33" s="69"/>
      <c r="DG33" s="69"/>
      <c r="DH33" s="69"/>
      <c r="DI33" s="69" t="s">
        <v>106</v>
      </c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 t="s">
        <v>107</v>
      </c>
      <c r="EC33" s="69"/>
      <c r="ED33" s="69"/>
      <c r="EE33" s="69"/>
      <c r="EF33" s="69" t="s">
        <v>107</v>
      </c>
      <c r="EG33" s="69"/>
      <c r="EH33" s="69"/>
      <c r="EI33" s="69"/>
      <c r="EJ33" s="69"/>
      <c r="EK33" s="73" t="s">
        <v>107</v>
      </c>
      <c r="EL33" s="69"/>
      <c r="EM33" s="73"/>
      <c r="EN33" s="69"/>
      <c r="EO33" s="73" t="s">
        <v>106</v>
      </c>
      <c r="EP33" s="69"/>
      <c r="EQ33" s="69"/>
      <c r="ER33" s="107">
        <f t="shared" si="29"/>
        <v>6</v>
      </c>
      <c r="ES33" s="109"/>
      <c r="ET33" s="167">
        <v>1</v>
      </c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167">
        <v>1</v>
      </c>
      <c r="FV33" s="69"/>
      <c r="FW33" s="170">
        <v>2</v>
      </c>
      <c r="FX33" s="169" t="s">
        <v>102</v>
      </c>
      <c r="FY33" s="69"/>
      <c r="FZ33" s="73"/>
      <c r="GA33" s="69"/>
      <c r="GB33" s="167">
        <v>1</v>
      </c>
      <c r="GC33" s="167">
        <v>1</v>
      </c>
      <c r="GD33" s="73"/>
      <c r="GE33" s="69"/>
      <c r="GF33" s="69"/>
      <c r="GG33" s="69"/>
      <c r="GH33" s="69"/>
      <c r="GI33" s="69"/>
      <c r="GJ33" s="110"/>
      <c r="GK33" s="107">
        <f t="shared" si="32"/>
        <v>1</v>
      </c>
      <c r="GL33" s="109"/>
      <c r="GM33" s="69">
        <v>1</v>
      </c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73"/>
      <c r="HT33" s="69"/>
      <c r="HU33" s="73"/>
      <c r="HV33" s="69"/>
      <c r="HW33" s="112"/>
      <c r="HX33" s="109"/>
      <c r="HY33" s="69"/>
      <c r="HZ33" s="69"/>
      <c r="IA33" s="69"/>
      <c r="IB33" s="69"/>
      <c r="IC33" s="112"/>
      <c r="ID33" s="3"/>
      <c r="IE33" s="3"/>
      <c r="IF33" s="3"/>
      <c r="IG33" s="3"/>
      <c r="IH33" s="3"/>
      <c r="II33" s="3"/>
      <c r="IJ33" s="3"/>
      <c r="IK33" s="3"/>
      <c r="IL33" s="3"/>
    </row>
    <row r="34" spans="1:237" ht="12.75">
      <c r="A34" s="108" t="s">
        <v>72</v>
      </c>
      <c r="B34" s="76"/>
      <c r="C34" s="23">
        <f t="shared" si="12"/>
        <v>18</v>
      </c>
      <c r="D34" s="17">
        <f t="shared" si="13"/>
        <v>4</v>
      </c>
      <c r="E34" s="69">
        <f t="shared" si="14"/>
        <v>2</v>
      </c>
      <c r="F34" s="17">
        <f t="shared" si="15"/>
        <v>2</v>
      </c>
      <c r="G34" s="17">
        <f t="shared" si="16"/>
        <v>14</v>
      </c>
      <c r="H34" s="69">
        <f t="shared" si="17"/>
        <v>0</v>
      </c>
      <c r="I34" s="70">
        <f t="shared" si="18"/>
        <v>508</v>
      </c>
      <c r="J34" s="71">
        <f t="shared" si="19"/>
        <v>28.22222222222222</v>
      </c>
      <c r="K34" s="71">
        <f>ABS(I34*100/I1)</f>
        <v>14.853801169590643</v>
      </c>
      <c r="L34" s="70">
        <f>K1</f>
        <v>38</v>
      </c>
      <c r="M34" s="178">
        <f t="shared" si="20"/>
        <v>20</v>
      </c>
      <c r="N34" s="70">
        <f t="shared" si="31"/>
        <v>13</v>
      </c>
      <c r="O34" s="70">
        <f t="shared" si="21"/>
        <v>11</v>
      </c>
      <c r="P34" s="70">
        <f t="shared" si="22"/>
        <v>2</v>
      </c>
      <c r="Q34" s="178">
        <f t="shared" si="23"/>
        <v>0</v>
      </c>
      <c r="R34" s="186">
        <f t="shared" si="24"/>
        <v>3</v>
      </c>
      <c r="S34" s="179">
        <f t="shared" si="25"/>
        <v>0</v>
      </c>
      <c r="T34" s="179">
        <f t="shared" si="26"/>
        <v>0</v>
      </c>
      <c r="U34" s="69">
        <f t="shared" si="27"/>
        <v>0</v>
      </c>
      <c r="V34" s="73">
        <f t="shared" si="28"/>
        <v>0</v>
      </c>
      <c r="W34" s="105"/>
      <c r="X34" s="109" t="s">
        <v>104</v>
      </c>
      <c r="Y34" s="69" t="s">
        <v>105</v>
      </c>
      <c r="Z34" s="69" t="s">
        <v>103</v>
      </c>
      <c r="AA34" s="69" t="s">
        <v>104</v>
      </c>
      <c r="AB34" s="69" t="s">
        <v>105</v>
      </c>
      <c r="AC34" s="167"/>
      <c r="AD34" s="69" t="s">
        <v>104</v>
      </c>
      <c r="AE34" s="69" t="s">
        <v>104</v>
      </c>
      <c r="AF34" s="69" t="s">
        <v>101</v>
      </c>
      <c r="AG34" s="69" t="s">
        <v>104</v>
      </c>
      <c r="AH34" s="69" t="s">
        <v>104</v>
      </c>
      <c r="AI34" s="69" t="s">
        <v>104</v>
      </c>
      <c r="AJ34" s="69" t="s">
        <v>105</v>
      </c>
      <c r="AK34" s="69" t="s">
        <v>104</v>
      </c>
      <c r="AL34" s="69" t="s">
        <v>105</v>
      </c>
      <c r="AM34" s="69" t="s">
        <v>104</v>
      </c>
      <c r="AN34" s="69" t="s">
        <v>101</v>
      </c>
      <c r="AO34" s="69" t="s">
        <v>101</v>
      </c>
      <c r="AP34" s="69" t="s">
        <v>101</v>
      </c>
      <c r="AQ34" s="69" t="s">
        <v>104</v>
      </c>
      <c r="AR34" s="69" t="s">
        <v>104</v>
      </c>
      <c r="AS34" s="167"/>
      <c r="AT34" s="167"/>
      <c r="AU34" s="69" t="s">
        <v>104</v>
      </c>
      <c r="AV34" s="69" t="s">
        <v>104</v>
      </c>
      <c r="AW34" s="69" t="s">
        <v>103</v>
      </c>
      <c r="AX34" s="69" t="s">
        <v>105</v>
      </c>
      <c r="AY34" s="69" t="s">
        <v>105</v>
      </c>
      <c r="AZ34" s="69" t="s">
        <v>105</v>
      </c>
      <c r="BA34" s="69" t="s">
        <v>105</v>
      </c>
      <c r="BB34" s="69" t="s">
        <v>104</v>
      </c>
      <c r="BC34" s="69" t="s">
        <v>104</v>
      </c>
      <c r="BD34" s="167"/>
      <c r="BE34" s="167"/>
      <c r="BF34" s="73" t="s">
        <v>105</v>
      </c>
      <c r="BG34" s="73" t="s">
        <v>105</v>
      </c>
      <c r="BH34" s="73" t="s">
        <v>105</v>
      </c>
      <c r="BI34" s="73" t="s">
        <v>104</v>
      </c>
      <c r="BJ34" s="105"/>
      <c r="BK34" s="69">
        <v>9</v>
      </c>
      <c r="BL34" s="69"/>
      <c r="BM34" s="69"/>
      <c r="BN34" s="69">
        <v>8</v>
      </c>
      <c r="BO34" s="69"/>
      <c r="BP34" s="69"/>
      <c r="BQ34" s="69">
        <v>12</v>
      </c>
      <c r="BR34" s="69">
        <v>4</v>
      </c>
      <c r="BS34" s="69">
        <v>57</v>
      </c>
      <c r="BT34" s="69">
        <v>15</v>
      </c>
      <c r="BU34" s="69">
        <v>4</v>
      </c>
      <c r="BV34" s="69">
        <v>10</v>
      </c>
      <c r="BW34" s="69"/>
      <c r="BX34" s="69">
        <v>7</v>
      </c>
      <c r="BY34" s="69"/>
      <c r="BZ34" s="69">
        <v>45</v>
      </c>
      <c r="CA34" s="69">
        <v>90</v>
      </c>
      <c r="CB34" s="69">
        <v>90</v>
      </c>
      <c r="CC34" s="69">
        <v>45</v>
      </c>
      <c r="CD34" s="69">
        <v>6</v>
      </c>
      <c r="CE34" s="69"/>
      <c r="CF34" s="69"/>
      <c r="CG34" s="69"/>
      <c r="CH34" s="69">
        <v>59</v>
      </c>
      <c r="CI34" s="69">
        <v>45</v>
      </c>
      <c r="CJ34" s="69"/>
      <c r="CK34" s="69"/>
      <c r="CL34" s="69"/>
      <c r="CM34" s="69"/>
      <c r="CN34" s="69"/>
      <c r="CO34" s="69">
        <v>1</v>
      </c>
      <c r="CP34" s="69">
        <v>1</v>
      </c>
      <c r="CQ34" s="69"/>
      <c r="CR34" s="73"/>
      <c r="CS34" s="73"/>
      <c r="CT34" s="73"/>
      <c r="CU34" s="73"/>
      <c r="CV34" s="73"/>
      <c r="CW34" s="69"/>
      <c r="CX34" s="140"/>
      <c r="CY34" s="69"/>
      <c r="CZ34" s="69"/>
      <c r="DA34" s="69"/>
      <c r="DB34" s="110"/>
      <c r="DC34" s="111"/>
      <c r="DD34" s="109" t="s">
        <v>107</v>
      </c>
      <c r="DE34" s="69"/>
      <c r="DF34" s="69"/>
      <c r="DG34" s="69" t="s">
        <v>107</v>
      </c>
      <c r="DH34" s="69"/>
      <c r="DI34" s="69"/>
      <c r="DJ34" s="69" t="s">
        <v>107</v>
      </c>
      <c r="DK34" s="69" t="s">
        <v>107</v>
      </c>
      <c r="DL34" s="69" t="s">
        <v>106</v>
      </c>
      <c r="DM34" s="69" t="s">
        <v>107</v>
      </c>
      <c r="DN34" s="69" t="s">
        <v>107</v>
      </c>
      <c r="DO34" s="69" t="s">
        <v>107</v>
      </c>
      <c r="DP34" s="69"/>
      <c r="DQ34" s="69" t="s">
        <v>107</v>
      </c>
      <c r="DR34" s="69"/>
      <c r="DS34" s="69" t="s">
        <v>107</v>
      </c>
      <c r="DT34" s="69"/>
      <c r="DU34" s="69"/>
      <c r="DV34" s="69" t="s">
        <v>106</v>
      </c>
      <c r="DW34" s="69" t="s">
        <v>107</v>
      </c>
      <c r="DX34" s="69"/>
      <c r="DY34" s="69"/>
      <c r="DZ34" s="69"/>
      <c r="EA34" s="69" t="s">
        <v>107</v>
      </c>
      <c r="EB34" s="69" t="s">
        <v>107</v>
      </c>
      <c r="EC34" s="69"/>
      <c r="ED34" s="69"/>
      <c r="EE34" s="69"/>
      <c r="EF34" s="69"/>
      <c r="EG34" s="69"/>
      <c r="EH34" s="69" t="s">
        <v>107</v>
      </c>
      <c r="EI34" s="69" t="s">
        <v>107</v>
      </c>
      <c r="EJ34" s="69"/>
      <c r="EK34" s="73"/>
      <c r="EL34" s="69"/>
      <c r="EM34" s="73"/>
      <c r="EN34" s="69"/>
      <c r="EO34" s="73"/>
      <c r="EP34" s="69"/>
      <c r="EQ34" s="69"/>
      <c r="ER34" s="107">
        <f t="shared" si="29"/>
        <v>3</v>
      </c>
      <c r="ES34" s="109"/>
      <c r="ET34" s="69"/>
      <c r="EU34" s="69"/>
      <c r="EV34" s="167">
        <v>1</v>
      </c>
      <c r="EW34" s="69"/>
      <c r="EX34" s="69"/>
      <c r="EY34" s="69"/>
      <c r="EZ34" s="69"/>
      <c r="FA34" s="167">
        <v>1</v>
      </c>
      <c r="FB34" s="69"/>
      <c r="FC34" s="69"/>
      <c r="FD34" s="69"/>
      <c r="FE34" s="69"/>
      <c r="FF34" s="167">
        <v>1</v>
      </c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140"/>
      <c r="FR34" s="69"/>
      <c r="FS34" s="69"/>
      <c r="FT34" s="69"/>
      <c r="FU34" s="69"/>
      <c r="FV34" s="69"/>
      <c r="FW34" s="69"/>
      <c r="FX34" s="69"/>
      <c r="FY34" s="69"/>
      <c r="FZ34" s="73"/>
      <c r="GA34" s="69"/>
      <c r="GB34" s="140"/>
      <c r="GC34" s="69"/>
      <c r="GD34" s="73"/>
      <c r="GE34" s="69"/>
      <c r="GF34" s="69"/>
      <c r="GG34" s="69"/>
      <c r="GH34" s="69"/>
      <c r="GI34" s="69"/>
      <c r="GJ34" s="110"/>
      <c r="GK34" s="107">
        <f t="shared" si="32"/>
        <v>0</v>
      </c>
      <c r="GL34" s="10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73"/>
      <c r="HT34" s="69"/>
      <c r="HU34" s="73"/>
      <c r="HV34" s="69"/>
      <c r="HW34" s="112"/>
      <c r="HX34" s="109"/>
      <c r="HY34" s="69"/>
      <c r="HZ34" s="69"/>
      <c r="IA34" s="69"/>
      <c r="IB34" s="69"/>
      <c r="IC34" s="112"/>
    </row>
    <row r="35" spans="1:237" ht="12.75" hidden="1">
      <c r="A35" s="77"/>
      <c r="B35" s="76"/>
      <c r="C35" s="23">
        <f t="shared" si="12"/>
        <v>0</v>
      </c>
      <c r="D35" s="17">
        <f t="shared" si="13"/>
        <v>0</v>
      </c>
      <c r="E35" s="69">
        <f t="shared" si="14"/>
        <v>0</v>
      </c>
      <c r="F35" s="17">
        <f t="shared" si="15"/>
        <v>0</v>
      </c>
      <c r="G35" s="17">
        <f t="shared" si="16"/>
        <v>0</v>
      </c>
      <c r="H35" s="69">
        <f t="shared" si="17"/>
        <v>0</v>
      </c>
      <c r="I35" s="178">
        <f t="shared" si="18"/>
        <v>0</v>
      </c>
      <c r="J35" s="71" t="e">
        <f t="shared" si="19"/>
        <v>#DIV/0!</v>
      </c>
      <c r="K35" s="71">
        <f>ABS(I35*100/I1)</f>
        <v>0</v>
      </c>
      <c r="L35" s="70">
        <f>K1</f>
        <v>38</v>
      </c>
      <c r="M35" s="70">
        <f t="shared" si="20"/>
        <v>0</v>
      </c>
      <c r="N35" s="70">
        <f>SUM(O35:Q35)</f>
        <v>0</v>
      </c>
      <c r="O35" s="70">
        <f t="shared" si="21"/>
        <v>0</v>
      </c>
      <c r="P35" s="70">
        <f t="shared" si="22"/>
        <v>0</v>
      </c>
      <c r="Q35" s="178">
        <f t="shared" si="23"/>
        <v>0</v>
      </c>
      <c r="R35" s="186">
        <f t="shared" si="24"/>
        <v>0</v>
      </c>
      <c r="S35" s="179">
        <f t="shared" si="25"/>
        <v>0</v>
      </c>
      <c r="T35" s="179">
        <f t="shared" si="26"/>
        <v>0</v>
      </c>
      <c r="U35" s="69">
        <f t="shared" si="27"/>
        <v>0</v>
      </c>
      <c r="V35" s="73">
        <f t="shared" si="28"/>
        <v>0</v>
      </c>
      <c r="W35" s="105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73"/>
      <c r="BF35" s="73"/>
      <c r="BG35" s="73"/>
      <c r="BH35" s="73"/>
      <c r="BI35" s="73"/>
      <c r="BJ35" s="105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69"/>
      <c r="CB35" s="109"/>
      <c r="CC35" s="10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73"/>
      <c r="CS35" s="73"/>
      <c r="CT35" s="73"/>
      <c r="CU35" s="73"/>
      <c r="CV35" s="73"/>
      <c r="CW35" s="69"/>
      <c r="CX35" s="69"/>
      <c r="CY35" s="69"/>
      <c r="CZ35" s="69"/>
      <c r="DA35" s="69"/>
      <c r="DB35" s="110"/>
      <c r="DC35" s="111"/>
      <c r="DD35" s="10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73"/>
      <c r="EL35" s="69"/>
      <c r="EM35" s="73"/>
      <c r="EN35" s="69"/>
      <c r="EO35" s="73"/>
      <c r="EP35" s="69"/>
      <c r="EQ35" s="69"/>
      <c r="ER35" s="107">
        <f t="shared" si="29"/>
        <v>0</v>
      </c>
      <c r="ES35" s="10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73"/>
      <c r="GA35" s="69"/>
      <c r="GB35" s="73"/>
      <c r="GC35" s="69"/>
      <c r="GD35" s="73"/>
      <c r="GE35" s="69"/>
      <c r="GF35" s="69"/>
      <c r="GG35" s="69"/>
      <c r="GH35" s="69"/>
      <c r="GI35" s="69"/>
      <c r="GJ35" s="110"/>
      <c r="GK35" s="107">
        <f t="shared" si="32"/>
        <v>0</v>
      </c>
      <c r="GL35" s="10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73"/>
      <c r="HT35" s="69"/>
      <c r="HU35" s="73"/>
      <c r="HV35" s="69"/>
      <c r="HW35" s="112"/>
      <c r="HX35" s="109"/>
      <c r="HY35" s="69"/>
      <c r="HZ35" s="69"/>
      <c r="IA35" s="69"/>
      <c r="IB35" s="69"/>
      <c r="IC35" s="112"/>
    </row>
    <row r="36" spans="1:246" s="2" customFormat="1" ht="12.75" hidden="1">
      <c r="A36" s="77"/>
      <c r="B36" s="76"/>
      <c r="C36" s="23">
        <f t="shared" si="12"/>
        <v>0</v>
      </c>
      <c r="D36" s="17">
        <f t="shared" si="13"/>
        <v>0</v>
      </c>
      <c r="E36" s="69">
        <f t="shared" si="14"/>
        <v>0</v>
      </c>
      <c r="F36" s="17">
        <f t="shared" si="15"/>
        <v>0</v>
      </c>
      <c r="G36" s="17">
        <f t="shared" si="16"/>
        <v>0</v>
      </c>
      <c r="H36" s="69">
        <f t="shared" si="17"/>
        <v>0</v>
      </c>
      <c r="I36" s="178">
        <f t="shared" si="18"/>
        <v>0</v>
      </c>
      <c r="J36" s="71" t="e">
        <f t="shared" si="19"/>
        <v>#DIV/0!</v>
      </c>
      <c r="K36" s="71" t="e">
        <f>ABS(I36*100/#REF!)</f>
        <v>#REF!</v>
      </c>
      <c r="L36" s="70">
        <f>K1</f>
        <v>38</v>
      </c>
      <c r="M36" s="70">
        <f t="shared" si="20"/>
        <v>0</v>
      </c>
      <c r="N36" s="70">
        <f>SUM(O36:Q36)</f>
        <v>0</v>
      </c>
      <c r="O36" s="70">
        <f t="shared" si="21"/>
        <v>0</v>
      </c>
      <c r="P36" s="70">
        <f t="shared" si="22"/>
        <v>0</v>
      </c>
      <c r="Q36" s="178">
        <f t="shared" si="23"/>
        <v>0</v>
      </c>
      <c r="R36" s="186">
        <f t="shared" si="24"/>
        <v>0</v>
      </c>
      <c r="S36" s="179">
        <f t="shared" si="25"/>
        <v>0</v>
      </c>
      <c r="T36" s="179">
        <f t="shared" si="26"/>
        <v>0</v>
      </c>
      <c r="U36" s="69">
        <f t="shared" si="27"/>
        <v>0</v>
      </c>
      <c r="V36" s="73">
        <f t="shared" si="28"/>
        <v>0</v>
      </c>
      <c r="W36" s="105"/>
      <c r="X36" s="10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73"/>
      <c r="BF36" s="73"/>
      <c r="BG36" s="73"/>
      <c r="BH36" s="73"/>
      <c r="BI36" s="73"/>
      <c r="BJ36" s="105"/>
      <c r="BK36" s="10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73"/>
      <c r="CS36" s="73"/>
      <c r="CT36" s="73"/>
      <c r="CU36" s="73"/>
      <c r="CV36" s="73"/>
      <c r="CW36" s="69"/>
      <c r="CX36" s="69"/>
      <c r="CY36" s="69"/>
      <c r="CZ36" s="69"/>
      <c r="DA36" s="69"/>
      <c r="DB36" s="110"/>
      <c r="DC36" s="111"/>
      <c r="DD36" s="10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73"/>
      <c r="EL36" s="69"/>
      <c r="EM36" s="73"/>
      <c r="EN36" s="69"/>
      <c r="EO36" s="73"/>
      <c r="EP36" s="69"/>
      <c r="EQ36" s="69"/>
      <c r="ER36" s="107">
        <f t="shared" si="29"/>
        <v>0</v>
      </c>
      <c r="ES36" s="10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73"/>
      <c r="GA36" s="69"/>
      <c r="GB36" s="73"/>
      <c r="GC36" s="69"/>
      <c r="GD36" s="73"/>
      <c r="GE36" s="69"/>
      <c r="GF36" s="69"/>
      <c r="GG36" s="69"/>
      <c r="GH36" s="69"/>
      <c r="GI36" s="69"/>
      <c r="GJ36" s="110"/>
      <c r="GK36" s="107">
        <f t="shared" si="32"/>
        <v>0</v>
      </c>
      <c r="GL36" s="10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73"/>
      <c r="HT36" s="69"/>
      <c r="HU36" s="73"/>
      <c r="HV36" s="69"/>
      <c r="HW36" s="112"/>
      <c r="HX36" s="109"/>
      <c r="HY36" s="69"/>
      <c r="HZ36" s="69"/>
      <c r="IA36" s="69"/>
      <c r="IB36" s="69"/>
      <c r="IC36" s="112"/>
      <c r="ID36" s="3"/>
      <c r="IE36" s="3"/>
      <c r="IF36" s="3"/>
      <c r="IG36" s="3"/>
      <c r="IH36" s="3"/>
      <c r="II36" s="3"/>
      <c r="IJ36" s="3"/>
      <c r="IK36" s="3"/>
      <c r="IL36" s="3"/>
    </row>
    <row r="37" spans="1:237" ht="12.75" hidden="1">
      <c r="A37" s="77"/>
      <c r="B37" s="76"/>
      <c r="C37" s="23">
        <f t="shared" si="12"/>
        <v>0</v>
      </c>
      <c r="D37" s="17">
        <f aca="true" t="shared" si="33" ref="D37:D62">COUNTIF(X37:BI37,"T")</f>
        <v>0</v>
      </c>
      <c r="E37" s="69">
        <f t="shared" si="14"/>
        <v>0</v>
      </c>
      <c r="F37" s="17">
        <f aca="true" t="shared" si="34" ref="F37:F62">COUNTIF(DD37:EQ37,"I")</f>
        <v>0</v>
      </c>
      <c r="G37" s="17">
        <f aca="true" t="shared" si="35" ref="G37:G62">COUNTIF(DD37:EQ37,"E")</f>
        <v>0</v>
      </c>
      <c r="H37" s="69">
        <f t="shared" si="17"/>
        <v>0</v>
      </c>
      <c r="I37" s="178">
        <f t="shared" si="18"/>
        <v>0</v>
      </c>
      <c r="J37" s="71" t="e">
        <f t="shared" si="19"/>
        <v>#DIV/0!</v>
      </c>
      <c r="K37" s="71">
        <f>ABS(I37*100/I1)</f>
        <v>0</v>
      </c>
      <c r="L37" s="70">
        <f>K1</f>
        <v>38</v>
      </c>
      <c r="M37" s="70">
        <f aca="true" t="shared" si="36" ref="M37:M62">COUNTIF(X37:BI37,"C")+COUNTIF(X37:BI37,"T")</f>
        <v>0</v>
      </c>
      <c r="N37" s="70">
        <f t="shared" si="31"/>
        <v>0</v>
      </c>
      <c r="O37" s="70">
        <f aca="true" t="shared" si="37" ref="O37:O62">COUNTIF(X37:BI37,"DT")</f>
        <v>0</v>
      </c>
      <c r="P37" s="70">
        <f aca="true" t="shared" si="38" ref="P37:P62">COUNTIF(X37:BI37,"L")</f>
        <v>0</v>
      </c>
      <c r="Q37" s="178">
        <f aca="true" t="shared" si="39" ref="Q37:Q62">COUNTIF(X37:BI37,"S")</f>
        <v>0</v>
      </c>
      <c r="R37" s="186">
        <f aca="true" t="shared" si="40" ref="R37:R66">COUNTIF(ES37:GJ37,1)</f>
        <v>0</v>
      </c>
      <c r="S37" s="179">
        <f aca="true" t="shared" si="41" ref="S37:S66">COUNTIF(ES37:GJ37,2)</f>
        <v>0</v>
      </c>
      <c r="T37" s="179">
        <f aca="true" t="shared" si="42" ref="T37:T66">COUNTIF(ES37:GJ37,"R")</f>
        <v>0</v>
      </c>
      <c r="U37" s="69">
        <f t="shared" si="27"/>
        <v>0</v>
      </c>
      <c r="V37" s="73">
        <f aca="true" t="shared" si="43" ref="V37:V66">SUM(GL37:IC37)</f>
        <v>0</v>
      </c>
      <c r="W37" s="105"/>
      <c r="X37" s="10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73"/>
      <c r="BF37" s="73"/>
      <c r="BG37" s="73"/>
      <c r="BH37" s="73"/>
      <c r="BI37" s="73"/>
      <c r="BJ37" s="105"/>
      <c r="BK37" s="10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73"/>
      <c r="CS37" s="73"/>
      <c r="CT37" s="73"/>
      <c r="CU37" s="73"/>
      <c r="CV37" s="73"/>
      <c r="CW37" s="69"/>
      <c r="CX37" s="69"/>
      <c r="CY37" s="69"/>
      <c r="CZ37" s="69"/>
      <c r="DA37" s="69"/>
      <c r="DB37" s="110"/>
      <c r="DC37" s="111"/>
      <c r="DD37" s="10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73"/>
      <c r="EL37" s="69"/>
      <c r="EM37" s="73"/>
      <c r="EN37" s="69"/>
      <c r="EO37" s="73"/>
      <c r="EP37" s="69"/>
      <c r="EQ37" s="69"/>
      <c r="ER37" s="107">
        <f aca="true" t="shared" si="44" ref="ER37:ER66">SUM(ES37:GJ37)</f>
        <v>0</v>
      </c>
      <c r="ES37" s="10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73"/>
      <c r="GA37" s="69"/>
      <c r="GB37" s="73"/>
      <c r="GC37" s="69"/>
      <c r="GD37" s="73"/>
      <c r="GE37" s="69"/>
      <c r="GF37" s="69"/>
      <c r="GG37" s="69"/>
      <c r="GH37" s="69"/>
      <c r="GI37" s="69"/>
      <c r="GJ37" s="110"/>
      <c r="GK37" s="107">
        <f t="shared" si="32"/>
        <v>0</v>
      </c>
      <c r="GL37" s="10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73"/>
      <c r="HT37" s="69"/>
      <c r="HU37" s="73"/>
      <c r="HV37" s="69"/>
      <c r="HW37" s="112"/>
      <c r="HX37" s="109"/>
      <c r="HY37" s="69"/>
      <c r="HZ37" s="69"/>
      <c r="IA37" s="69"/>
      <c r="IB37" s="69"/>
      <c r="IC37" s="112"/>
    </row>
    <row r="38" spans="1:246" s="2" customFormat="1" ht="12.75" hidden="1">
      <c r="A38" s="77"/>
      <c r="B38" s="76"/>
      <c r="C38" s="23">
        <f t="shared" si="12"/>
        <v>0</v>
      </c>
      <c r="D38" s="17">
        <f t="shared" si="33"/>
        <v>0</v>
      </c>
      <c r="E38" s="69">
        <f t="shared" si="14"/>
        <v>0</v>
      </c>
      <c r="F38" s="17">
        <f t="shared" si="34"/>
        <v>0</v>
      </c>
      <c r="G38" s="17">
        <f t="shared" si="35"/>
        <v>0</v>
      </c>
      <c r="H38" s="69">
        <f t="shared" si="17"/>
        <v>0</v>
      </c>
      <c r="I38" s="178">
        <f t="shared" si="18"/>
        <v>0</v>
      </c>
      <c r="J38" s="71" t="e">
        <f t="shared" si="19"/>
        <v>#DIV/0!</v>
      </c>
      <c r="K38" s="71">
        <f>ABS(I38*100/I1)</f>
        <v>0</v>
      </c>
      <c r="L38" s="70">
        <f>K1</f>
        <v>38</v>
      </c>
      <c r="M38" s="70">
        <f t="shared" si="36"/>
        <v>0</v>
      </c>
      <c r="N38" s="70">
        <f t="shared" si="31"/>
        <v>0</v>
      </c>
      <c r="O38" s="70">
        <f t="shared" si="37"/>
        <v>0</v>
      </c>
      <c r="P38" s="70">
        <f t="shared" si="38"/>
        <v>0</v>
      </c>
      <c r="Q38" s="178">
        <f t="shared" si="39"/>
        <v>0</v>
      </c>
      <c r="R38" s="186">
        <f t="shared" si="40"/>
        <v>0</v>
      </c>
      <c r="S38" s="179">
        <f t="shared" si="41"/>
        <v>0</v>
      </c>
      <c r="T38" s="179">
        <f t="shared" si="42"/>
        <v>0</v>
      </c>
      <c r="U38" s="69">
        <f t="shared" si="27"/>
        <v>0</v>
      </c>
      <c r="V38" s="73">
        <f t="shared" si="43"/>
        <v>0</v>
      </c>
      <c r="W38" s="105"/>
      <c r="X38" s="10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140"/>
      <c r="BA38" s="140"/>
      <c r="BB38" s="140"/>
      <c r="BC38" s="140"/>
      <c r="BD38" s="69"/>
      <c r="BE38" s="73"/>
      <c r="BF38" s="73"/>
      <c r="BG38" s="73"/>
      <c r="BH38" s="73"/>
      <c r="BI38" s="73"/>
      <c r="BJ38" s="105"/>
      <c r="BK38" s="10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140"/>
      <c r="CN38" s="140"/>
      <c r="CO38" s="140"/>
      <c r="CP38" s="140"/>
      <c r="CQ38" s="69"/>
      <c r="CR38" s="73"/>
      <c r="CS38" s="73"/>
      <c r="CT38" s="73"/>
      <c r="CU38" s="73"/>
      <c r="CV38" s="73"/>
      <c r="CW38" s="69"/>
      <c r="CX38" s="69"/>
      <c r="CY38" s="69"/>
      <c r="CZ38" s="69"/>
      <c r="DA38" s="69"/>
      <c r="DB38" s="110"/>
      <c r="DC38" s="111"/>
      <c r="DD38" s="10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73"/>
      <c r="EL38" s="69"/>
      <c r="EM38" s="73"/>
      <c r="EN38" s="69"/>
      <c r="EO38" s="73"/>
      <c r="EP38" s="69"/>
      <c r="EQ38" s="69"/>
      <c r="ER38" s="107">
        <f t="shared" si="44"/>
        <v>0</v>
      </c>
      <c r="ES38" s="10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140"/>
      <c r="FU38" s="140"/>
      <c r="FV38" s="140"/>
      <c r="FW38" s="140"/>
      <c r="FX38" s="140"/>
      <c r="FY38" s="69"/>
      <c r="FZ38" s="69"/>
      <c r="GA38" s="69"/>
      <c r="GB38" s="73"/>
      <c r="GC38" s="69"/>
      <c r="GD38" s="73"/>
      <c r="GE38" s="69"/>
      <c r="GF38" s="69"/>
      <c r="GG38" s="69"/>
      <c r="GH38" s="69"/>
      <c r="GI38" s="69"/>
      <c r="GJ38" s="110"/>
      <c r="GK38" s="107">
        <f t="shared" si="32"/>
        <v>0</v>
      </c>
      <c r="GL38" s="10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73"/>
      <c r="HT38" s="69"/>
      <c r="HU38" s="73"/>
      <c r="HV38" s="69"/>
      <c r="HW38" s="112"/>
      <c r="HX38" s="109"/>
      <c r="HY38" s="69"/>
      <c r="HZ38" s="69"/>
      <c r="IA38" s="69"/>
      <c r="IB38" s="69"/>
      <c r="IC38" s="112"/>
      <c r="ID38" s="3"/>
      <c r="IE38" s="3"/>
      <c r="IF38" s="3"/>
      <c r="IG38" s="3"/>
      <c r="IH38" s="3"/>
      <c r="II38" s="3"/>
      <c r="IJ38" s="3"/>
      <c r="IK38" s="3"/>
      <c r="IL38" s="3"/>
    </row>
    <row r="39" spans="1:246" s="2" customFormat="1" ht="12.75" hidden="1">
      <c r="A39" s="77"/>
      <c r="B39" s="76"/>
      <c r="C39" s="23">
        <f t="shared" si="12"/>
        <v>0</v>
      </c>
      <c r="D39" s="17">
        <f t="shared" si="33"/>
        <v>0</v>
      </c>
      <c r="E39" s="69">
        <f t="shared" si="14"/>
        <v>0</v>
      </c>
      <c r="F39" s="17">
        <f t="shared" si="34"/>
        <v>0</v>
      </c>
      <c r="G39" s="17">
        <f t="shared" si="35"/>
        <v>0</v>
      </c>
      <c r="H39" s="69">
        <f t="shared" si="17"/>
        <v>0</v>
      </c>
      <c r="I39" s="178">
        <f t="shared" si="18"/>
        <v>0</v>
      </c>
      <c r="J39" s="71" t="e">
        <f t="shared" si="19"/>
        <v>#DIV/0!</v>
      </c>
      <c r="K39" s="71">
        <f>ABS(I39*100/I1)</f>
        <v>0</v>
      </c>
      <c r="L39" s="70">
        <f>K1</f>
        <v>38</v>
      </c>
      <c r="M39" s="70">
        <f t="shared" si="36"/>
        <v>0</v>
      </c>
      <c r="N39" s="70">
        <f>SUM(O39:Q39)</f>
        <v>0</v>
      </c>
      <c r="O39" s="70">
        <f t="shared" si="37"/>
        <v>0</v>
      </c>
      <c r="P39" s="70">
        <f t="shared" si="38"/>
        <v>0</v>
      </c>
      <c r="Q39" s="178">
        <f t="shared" si="39"/>
        <v>0</v>
      </c>
      <c r="R39" s="186">
        <f t="shared" si="40"/>
        <v>0</v>
      </c>
      <c r="S39" s="179">
        <f t="shared" si="41"/>
        <v>0</v>
      </c>
      <c r="T39" s="179">
        <f t="shared" si="42"/>
        <v>0</v>
      </c>
      <c r="U39" s="69">
        <f t="shared" si="27"/>
        <v>0</v>
      </c>
      <c r="V39" s="73">
        <f t="shared" si="43"/>
        <v>0</v>
      </c>
      <c r="W39" s="105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73"/>
      <c r="BF39" s="73"/>
      <c r="BG39" s="73"/>
      <c r="BH39" s="73"/>
      <c r="BI39" s="73"/>
      <c r="BJ39" s="105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73"/>
      <c r="CS39" s="73"/>
      <c r="CT39" s="73"/>
      <c r="CU39" s="73"/>
      <c r="CV39" s="73"/>
      <c r="CW39" s="69"/>
      <c r="CX39" s="69"/>
      <c r="CY39" s="69"/>
      <c r="CZ39" s="69"/>
      <c r="DA39" s="69"/>
      <c r="DB39" s="110"/>
      <c r="DC39" s="111"/>
      <c r="DD39" s="10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73"/>
      <c r="EL39" s="69"/>
      <c r="EM39" s="73"/>
      <c r="EN39" s="69"/>
      <c r="EO39" s="73"/>
      <c r="EP39" s="69"/>
      <c r="EQ39" s="69"/>
      <c r="ER39" s="107">
        <f t="shared" si="44"/>
        <v>0</v>
      </c>
      <c r="ES39" s="10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73"/>
      <c r="GA39" s="69"/>
      <c r="GB39" s="73"/>
      <c r="GC39" s="69"/>
      <c r="GD39" s="73"/>
      <c r="GE39" s="69"/>
      <c r="GF39" s="69"/>
      <c r="GG39" s="69"/>
      <c r="GH39" s="69"/>
      <c r="GI39" s="69"/>
      <c r="GJ39" s="110"/>
      <c r="GK39" s="107">
        <f t="shared" si="32"/>
        <v>0</v>
      </c>
      <c r="GL39" s="10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73"/>
      <c r="HT39" s="69"/>
      <c r="HU39" s="73"/>
      <c r="HV39" s="69"/>
      <c r="HW39" s="112"/>
      <c r="HX39" s="109"/>
      <c r="HY39" s="69"/>
      <c r="HZ39" s="69"/>
      <c r="IA39" s="69"/>
      <c r="IB39" s="69"/>
      <c r="IC39" s="112"/>
      <c r="ID39" s="3"/>
      <c r="IE39" s="3"/>
      <c r="IF39" s="3"/>
      <c r="IG39" s="3"/>
      <c r="IH39" s="3"/>
      <c r="II39" s="3"/>
      <c r="IJ39" s="3"/>
      <c r="IK39" s="3"/>
      <c r="IL39" s="3"/>
    </row>
    <row r="40" spans="1:246" s="2" customFormat="1" ht="12.75" hidden="1">
      <c r="A40" s="77"/>
      <c r="B40" s="76"/>
      <c r="C40" s="23">
        <f t="shared" si="12"/>
        <v>0</v>
      </c>
      <c r="D40" s="17">
        <f t="shared" si="33"/>
        <v>0</v>
      </c>
      <c r="E40" s="69">
        <f t="shared" si="14"/>
        <v>0</v>
      </c>
      <c r="F40" s="17">
        <f t="shared" si="34"/>
        <v>0</v>
      </c>
      <c r="G40" s="17">
        <f t="shared" si="35"/>
        <v>0</v>
      </c>
      <c r="H40" s="69">
        <f t="shared" si="17"/>
        <v>0</v>
      </c>
      <c r="I40" s="178">
        <f t="shared" si="18"/>
        <v>0</v>
      </c>
      <c r="J40" s="71" t="e">
        <f t="shared" si="19"/>
        <v>#DIV/0!</v>
      </c>
      <c r="K40" s="71" t="e">
        <f>ABS(I40*100/I2)</f>
        <v>#DIV/0!</v>
      </c>
      <c r="L40" s="70">
        <f>K1</f>
        <v>38</v>
      </c>
      <c r="M40" s="70">
        <f t="shared" si="36"/>
        <v>0</v>
      </c>
      <c r="N40" s="70">
        <f>SUM(O40:Q40)</f>
        <v>0</v>
      </c>
      <c r="O40" s="70">
        <f t="shared" si="37"/>
        <v>0</v>
      </c>
      <c r="P40" s="70">
        <f t="shared" si="38"/>
        <v>0</v>
      </c>
      <c r="Q40" s="178">
        <f t="shared" si="39"/>
        <v>0</v>
      </c>
      <c r="R40" s="186">
        <f t="shared" si="40"/>
        <v>0</v>
      </c>
      <c r="S40" s="179">
        <f t="shared" si="41"/>
        <v>0</v>
      </c>
      <c r="T40" s="179">
        <f t="shared" si="42"/>
        <v>0</v>
      </c>
      <c r="U40" s="69">
        <f t="shared" si="27"/>
        <v>0</v>
      </c>
      <c r="V40" s="73">
        <f t="shared" si="43"/>
        <v>0</v>
      </c>
      <c r="W40" s="105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73"/>
      <c r="BF40" s="73"/>
      <c r="BG40" s="73"/>
      <c r="BH40" s="73"/>
      <c r="BI40" s="73"/>
      <c r="BJ40" s="105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73"/>
      <c r="CS40" s="73"/>
      <c r="CT40" s="73"/>
      <c r="CU40" s="73"/>
      <c r="CV40" s="73"/>
      <c r="CW40" s="69"/>
      <c r="CX40" s="69"/>
      <c r="CY40" s="69"/>
      <c r="CZ40" s="69"/>
      <c r="DA40" s="69"/>
      <c r="DB40" s="110"/>
      <c r="DC40" s="111"/>
      <c r="DD40" s="10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73"/>
      <c r="EL40" s="69"/>
      <c r="EM40" s="73"/>
      <c r="EN40" s="69"/>
      <c r="EO40" s="73"/>
      <c r="EP40" s="69"/>
      <c r="EQ40" s="69"/>
      <c r="ER40" s="107">
        <f t="shared" si="44"/>
        <v>0</v>
      </c>
      <c r="ES40" s="10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73"/>
      <c r="GA40" s="69"/>
      <c r="GB40" s="73"/>
      <c r="GC40" s="69"/>
      <c r="GD40" s="73"/>
      <c r="GE40" s="69"/>
      <c r="GF40" s="69"/>
      <c r="GG40" s="69"/>
      <c r="GH40" s="69"/>
      <c r="GI40" s="69"/>
      <c r="GJ40" s="110"/>
      <c r="GK40" s="107">
        <f t="shared" si="32"/>
        <v>0</v>
      </c>
      <c r="GL40" s="10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73"/>
      <c r="HT40" s="69"/>
      <c r="HU40" s="73"/>
      <c r="HV40" s="69"/>
      <c r="HW40" s="112"/>
      <c r="HX40" s="109"/>
      <c r="HY40" s="69"/>
      <c r="HZ40" s="69"/>
      <c r="IA40" s="69"/>
      <c r="IB40" s="69"/>
      <c r="IC40" s="112"/>
      <c r="ID40" s="3"/>
      <c r="IE40" s="3"/>
      <c r="IF40" s="3"/>
      <c r="IG40" s="3"/>
      <c r="IH40" s="3"/>
      <c r="II40" s="3"/>
      <c r="IJ40" s="3"/>
      <c r="IK40" s="3"/>
      <c r="IL40" s="3"/>
    </row>
    <row r="41" spans="1:246" s="2" customFormat="1" ht="12.75" hidden="1">
      <c r="A41" s="77"/>
      <c r="B41" s="76"/>
      <c r="C41" s="23">
        <f t="shared" si="12"/>
        <v>0</v>
      </c>
      <c r="D41" s="17">
        <f t="shared" si="33"/>
        <v>0</v>
      </c>
      <c r="E41" s="69">
        <f t="shared" si="14"/>
        <v>0</v>
      </c>
      <c r="F41" s="17">
        <f t="shared" si="34"/>
        <v>0</v>
      </c>
      <c r="G41" s="17">
        <f t="shared" si="35"/>
        <v>0</v>
      </c>
      <c r="H41" s="69">
        <f t="shared" si="17"/>
        <v>0</v>
      </c>
      <c r="I41" s="178">
        <f t="shared" si="18"/>
        <v>0</v>
      </c>
      <c r="J41" s="71" t="e">
        <f t="shared" si="19"/>
        <v>#DIV/0!</v>
      </c>
      <c r="K41" s="71" t="e">
        <f>ABS(I41*100/I3)</f>
        <v>#VALUE!</v>
      </c>
      <c r="L41" s="70">
        <f>K1</f>
        <v>38</v>
      </c>
      <c r="M41" s="70">
        <f t="shared" si="36"/>
        <v>0</v>
      </c>
      <c r="N41" s="70">
        <f>SUM(O41:Q41)</f>
        <v>0</v>
      </c>
      <c r="O41" s="70">
        <f t="shared" si="37"/>
        <v>0</v>
      </c>
      <c r="P41" s="70">
        <f t="shared" si="38"/>
        <v>0</v>
      </c>
      <c r="Q41" s="178">
        <f t="shared" si="39"/>
        <v>0</v>
      </c>
      <c r="R41" s="186">
        <f t="shared" si="40"/>
        <v>0</v>
      </c>
      <c r="S41" s="179">
        <f t="shared" si="41"/>
        <v>0</v>
      </c>
      <c r="T41" s="179">
        <f t="shared" si="42"/>
        <v>0</v>
      </c>
      <c r="U41" s="69">
        <f t="shared" si="27"/>
        <v>0</v>
      </c>
      <c r="V41" s="73">
        <f t="shared" si="43"/>
        <v>0</v>
      </c>
      <c r="W41" s="105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73"/>
      <c r="BF41" s="73"/>
      <c r="BG41" s="73"/>
      <c r="BH41" s="73"/>
      <c r="BI41" s="73"/>
      <c r="BJ41" s="105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73"/>
      <c r="CS41" s="73"/>
      <c r="CT41" s="73"/>
      <c r="CU41" s="73"/>
      <c r="CV41" s="73"/>
      <c r="CW41" s="69"/>
      <c r="CX41" s="69"/>
      <c r="CY41" s="69"/>
      <c r="CZ41" s="69"/>
      <c r="DA41" s="69"/>
      <c r="DB41" s="110"/>
      <c r="DC41" s="111"/>
      <c r="DD41" s="10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73"/>
      <c r="EL41" s="69"/>
      <c r="EM41" s="73"/>
      <c r="EN41" s="69"/>
      <c r="EO41" s="73"/>
      <c r="EP41" s="69"/>
      <c r="EQ41" s="69"/>
      <c r="ER41" s="107">
        <f t="shared" si="44"/>
        <v>0</v>
      </c>
      <c r="ES41" s="10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73"/>
      <c r="GA41" s="69"/>
      <c r="GB41" s="73"/>
      <c r="GC41" s="69"/>
      <c r="GD41" s="73"/>
      <c r="GE41" s="69"/>
      <c r="GF41" s="69"/>
      <c r="GG41" s="69"/>
      <c r="GH41" s="69"/>
      <c r="GI41" s="69"/>
      <c r="GJ41" s="110"/>
      <c r="GK41" s="107">
        <f t="shared" si="32"/>
        <v>0</v>
      </c>
      <c r="GL41" s="10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73"/>
      <c r="HT41" s="69"/>
      <c r="HU41" s="73"/>
      <c r="HV41" s="69"/>
      <c r="HW41" s="112"/>
      <c r="HX41" s="109"/>
      <c r="HY41" s="69"/>
      <c r="HZ41" s="69"/>
      <c r="IA41" s="69"/>
      <c r="IB41" s="69"/>
      <c r="IC41" s="112"/>
      <c r="ID41" s="3"/>
      <c r="IE41" s="3"/>
      <c r="IF41" s="3"/>
      <c r="IG41" s="3"/>
      <c r="IH41" s="3"/>
      <c r="II41" s="3"/>
      <c r="IJ41" s="3"/>
      <c r="IK41" s="3"/>
      <c r="IL41" s="3"/>
    </row>
    <row r="42" spans="1:246" s="2" customFormat="1" ht="12.75" hidden="1">
      <c r="A42" s="77"/>
      <c r="B42" s="76"/>
      <c r="C42" s="23">
        <f t="shared" si="12"/>
        <v>0</v>
      </c>
      <c r="D42" s="17">
        <f t="shared" si="33"/>
        <v>0</v>
      </c>
      <c r="E42" s="69">
        <f t="shared" si="14"/>
        <v>0</v>
      </c>
      <c r="F42" s="17">
        <f t="shared" si="34"/>
        <v>0</v>
      </c>
      <c r="G42" s="17">
        <f t="shared" si="35"/>
        <v>0</v>
      </c>
      <c r="H42" s="69">
        <f t="shared" si="17"/>
        <v>0</v>
      </c>
      <c r="I42" s="178">
        <f t="shared" si="18"/>
        <v>0</v>
      </c>
      <c r="J42" s="71" t="e">
        <f t="shared" si="19"/>
        <v>#DIV/0!</v>
      </c>
      <c r="K42" s="71" t="e">
        <f>ABS(I42*100/I4)</f>
        <v>#DIV/0!</v>
      </c>
      <c r="L42" s="70">
        <f>K1</f>
        <v>38</v>
      </c>
      <c r="M42" s="70">
        <f t="shared" si="36"/>
        <v>0</v>
      </c>
      <c r="N42" s="70">
        <f>SUM(O42:Q42)</f>
        <v>0</v>
      </c>
      <c r="O42" s="70">
        <f t="shared" si="37"/>
        <v>0</v>
      </c>
      <c r="P42" s="70">
        <f t="shared" si="38"/>
        <v>0</v>
      </c>
      <c r="Q42" s="178">
        <f t="shared" si="39"/>
        <v>0</v>
      </c>
      <c r="R42" s="186">
        <f t="shared" si="40"/>
        <v>0</v>
      </c>
      <c r="S42" s="179">
        <f t="shared" si="41"/>
        <v>0</v>
      </c>
      <c r="T42" s="179">
        <f t="shared" si="42"/>
        <v>0</v>
      </c>
      <c r="U42" s="69">
        <f t="shared" si="27"/>
        <v>0</v>
      </c>
      <c r="V42" s="73">
        <f t="shared" si="43"/>
        <v>0</v>
      </c>
      <c r="W42" s="105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73"/>
      <c r="BF42" s="73"/>
      <c r="BG42" s="73"/>
      <c r="BH42" s="73"/>
      <c r="BI42" s="73"/>
      <c r="BJ42" s="105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73"/>
      <c r="CS42" s="73"/>
      <c r="CT42" s="73"/>
      <c r="CU42" s="73"/>
      <c r="CV42" s="73"/>
      <c r="CW42" s="69"/>
      <c r="CX42" s="69"/>
      <c r="CY42" s="69"/>
      <c r="CZ42" s="69"/>
      <c r="DA42" s="69"/>
      <c r="DB42" s="110"/>
      <c r="DC42" s="111"/>
      <c r="DD42" s="10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73"/>
      <c r="EL42" s="69"/>
      <c r="EM42" s="73"/>
      <c r="EN42" s="69"/>
      <c r="EO42" s="73"/>
      <c r="EP42" s="69"/>
      <c r="EQ42" s="69"/>
      <c r="ER42" s="107">
        <f t="shared" si="44"/>
        <v>0</v>
      </c>
      <c r="ES42" s="10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73"/>
      <c r="GA42" s="69"/>
      <c r="GB42" s="73"/>
      <c r="GC42" s="69"/>
      <c r="GD42" s="73"/>
      <c r="GE42" s="69"/>
      <c r="GF42" s="69"/>
      <c r="GG42" s="69"/>
      <c r="GH42" s="69"/>
      <c r="GI42" s="69"/>
      <c r="GJ42" s="110"/>
      <c r="GK42" s="107">
        <f t="shared" si="32"/>
        <v>0</v>
      </c>
      <c r="GL42" s="10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73"/>
      <c r="HT42" s="69"/>
      <c r="HU42" s="73"/>
      <c r="HV42" s="69"/>
      <c r="HW42" s="112"/>
      <c r="HX42" s="109"/>
      <c r="HY42" s="69"/>
      <c r="HZ42" s="69"/>
      <c r="IA42" s="69"/>
      <c r="IB42" s="69"/>
      <c r="IC42" s="112"/>
      <c r="ID42" s="3"/>
      <c r="IE42" s="3"/>
      <c r="IF42" s="3"/>
      <c r="IG42" s="3"/>
      <c r="IH42" s="3"/>
      <c r="II42" s="3"/>
      <c r="IJ42" s="3"/>
      <c r="IK42" s="3"/>
      <c r="IL42" s="3"/>
    </row>
    <row r="43" spans="1:246" s="2" customFormat="1" ht="12.75" hidden="1">
      <c r="A43" s="77"/>
      <c r="B43" s="76"/>
      <c r="C43" s="23">
        <f t="shared" si="12"/>
        <v>0</v>
      </c>
      <c r="D43" s="17">
        <f t="shared" si="33"/>
        <v>0</v>
      </c>
      <c r="E43" s="69">
        <f t="shared" si="14"/>
        <v>0</v>
      </c>
      <c r="F43" s="17">
        <f t="shared" si="34"/>
        <v>0</v>
      </c>
      <c r="G43" s="17">
        <f t="shared" si="35"/>
        <v>0</v>
      </c>
      <c r="H43" s="69">
        <f t="shared" si="17"/>
        <v>0</v>
      </c>
      <c r="I43" s="178">
        <f t="shared" si="18"/>
        <v>0</v>
      </c>
      <c r="J43" s="71" t="e">
        <f t="shared" si="19"/>
        <v>#DIV/0!</v>
      </c>
      <c r="K43" s="71">
        <f>ABS(I43*100/I1)</f>
        <v>0</v>
      </c>
      <c r="L43" s="70">
        <f>K1</f>
        <v>38</v>
      </c>
      <c r="M43" s="70">
        <f t="shared" si="36"/>
        <v>0</v>
      </c>
      <c r="N43" s="70">
        <f>SUM(O43:Q43)</f>
        <v>0</v>
      </c>
      <c r="O43" s="70">
        <f t="shared" si="37"/>
        <v>0</v>
      </c>
      <c r="P43" s="70">
        <f t="shared" si="38"/>
        <v>0</v>
      </c>
      <c r="Q43" s="178">
        <f t="shared" si="39"/>
        <v>0</v>
      </c>
      <c r="R43" s="186">
        <f t="shared" si="40"/>
        <v>0</v>
      </c>
      <c r="S43" s="179">
        <f t="shared" si="41"/>
        <v>0</v>
      </c>
      <c r="T43" s="179">
        <f t="shared" si="42"/>
        <v>0</v>
      </c>
      <c r="U43" s="69">
        <f t="shared" si="27"/>
        <v>0</v>
      </c>
      <c r="V43" s="73">
        <f t="shared" si="43"/>
        <v>0</v>
      </c>
      <c r="W43" s="105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73"/>
      <c r="BF43" s="73"/>
      <c r="BG43" s="73"/>
      <c r="BH43" s="73"/>
      <c r="BI43" s="73"/>
      <c r="BJ43" s="105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73"/>
      <c r="CS43" s="73"/>
      <c r="CT43" s="73"/>
      <c r="CU43" s="73"/>
      <c r="CV43" s="73"/>
      <c r="CW43" s="69"/>
      <c r="CX43" s="69"/>
      <c r="CY43" s="69"/>
      <c r="CZ43" s="69"/>
      <c r="DA43" s="69"/>
      <c r="DB43" s="110"/>
      <c r="DC43" s="111"/>
      <c r="DD43" s="10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73"/>
      <c r="EL43" s="69"/>
      <c r="EM43" s="73"/>
      <c r="EN43" s="69"/>
      <c r="EO43" s="73"/>
      <c r="EP43" s="69"/>
      <c r="EQ43" s="69"/>
      <c r="ER43" s="107">
        <f t="shared" si="44"/>
        <v>0</v>
      </c>
      <c r="ES43" s="10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73"/>
      <c r="GA43" s="69"/>
      <c r="GB43" s="73"/>
      <c r="GC43" s="69"/>
      <c r="GD43" s="73"/>
      <c r="GE43" s="69"/>
      <c r="GF43" s="69"/>
      <c r="GG43" s="69"/>
      <c r="GH43" s="69"/>
      <c r="GI43" s="69"/>
      <c r="GJ43" s="110"/>
      <c r="GK43" s="107">
        <f aca="true" t="shared" si="45" ref="GK43:GK66">SUM(GL43:IC43)</f>
        <v>0</v>
      </c>
      <c r="GL43" s="10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73"/>
      <c r="HT43" s="69"/>
      <c r="HU43" s="73"/>
      <c r="HV43" s="69"/>
      <c r="HW43" s="112"/>
      <c r="HX43" s="109"/>
      <c r="HY43" s="69"/>
      <c r="HZ43" s="69"/>
      <c r="IA43" s="69"/>
      <c r="IB43" s="69"/>
      <c r="IC43" s="112"/>
      <c r="ID43" s="3"/>
      <c r="IE43" s="3"/>
      <c r="IF43" s="3"/>
      <c r="IG43" s="3"/>
      <c r="IH43" s="3"/>
      <c r="II43" s="3"/>
      <c r="IJ43" s="3"/>
      <c r="IK43" s="3"/>
      <c r="IL43" s="3"/>
    </row>
    <row r="44" spans="1:237" ht="12.75" hidden="1">
      <c r="A44" s="77"/>
      <c r="B44" s="76"/>
      <c r="C44" s="23">
        <f aca="true" t="shared" si="46" ref="C44:C55">COUNT(BK44:DB44)</f>
        <v>0</v>
      </c>
      <c r="D44" s="17">
        <f t="shared" si="33"/>
        <v>0</v>
      </c>
      <c r="E44" s="69">
        <f aca="true" t="shared" si="47" ref="E44:E55">COUNTIF(BK44:DB44,90)</f>
        <v>0</v>
      </c>
      <c r="F44" s="17">
        <f t="shared" si="34"/>
        <v>0</v>
      </c>
      <c r="G44" s="17">
        <f t="shared" si="35"/>
        <v>0</v>
      </c>
      <c r="H44" s="69">
        <f aca="true" t="shared" si="48" ref="H44:H55">COUNTIF(BK44:DB44,"S")</f>
        <v>0</v>
      </c>
      <c r="I44" s="178">
        <f aca="true" t="shared" si="49" ref="I44:I55">SUM(BK44:DB44)</f>
        <v>0</v>
      </c>
      <c r="J44" s="71" t="e">
        <f aca="true" t="shared" si="50" ref="J44:J55">ABS(I44/C44)</f>
        <v>#DIV/0!</v>
      </c>
      <c r="K44" s="71">
        <f>ABS(I44*100/I1)</f>
        <v>0</v>
      </c>
      <c r="L44" s="70">
        <f>K1</f>
        <v>38</v>
      </c>
      <c r="M44" s="70">
        <f t="shared" si="36"/>
        <v>0</v>
      </c>
      <c r="N44" s="70">
        <f aca="true" t="shared" si="51" ref="N44:N55">SUM(O44:Q44)</f>
        <v>0</v>
      </c>
      <c r="O44" s="70">
        <f t="shared" si="37"/>
        <v>0</v>
      </c>
      <c r="P44" s="70">
        <f t="shared" si="38"/>
        <v>0</v>
      </c>
      <c r="Q44" s="178">
        <f t="shared" si="39"/>
        <v>0</v>
      </c>
      <c r="R44" s="186">
        <f t="shared" si="40"/>
        <v>0</v>
      </c>
      <c r="S44" s="179">
        <f t="shared" si="41"/>
        <v>0</v>
      </c>
      <c r="T44" s="179">
        <f t="shared" si="42"/>
        <v>0</v>
      </c>
      <c r="U44" s="69">
        <f aca="true" t="shared" si="52" ref="U44:U55">SUM(S44:T44)</f>
        <v>0</v>
      </c>
      <c r="V44" s="73">
        <f t="shared" si="43"/>
        <v>0</v>
      </c>
      <c r="W44" s="105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140"/>
      <c r="AX44" s="69"/>
      <c r="AY44" s="69"/>
      <c r="AZ44" s="69"/>
      <c r="BA44" s="69"/>
      <c r="BB44" s="69"/>
      <c r="BC44" s="69"/>
      <c r="BD44" s="69"/>
      <c r="BE44" s="73"/>
      <c r="BF44" s="73"/>
      <c r="BG44" s="73"/>
      <c r="BH44" s="73"/>
      <c r="BI44" s="73"/>
      <c r="BJ44" s="105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140"/>
      <c r="CK44" s="69"/>
      <c r="CL44" s="69"/>
      <c r="CM44" s="69"/>
      <c r="CN44" s="69"/>
      <c r="CO44" s="69"/>
      <c r="CP44" s="69"/>
      <c r="CQ44" s="69"/>
      <c r="CR44" s="73"/>
      <c r="CS44" s="73"/>
      <c r="CT44" s="73"/>
      <c r="CU44" s="73"/>
      <c r="CV44" s="73"/>
      <c r="CW44" s="69"/>
      <c r="CX44" s="69"/>
      <c r="CY44" s="69"/>
      <c r="CZ44" s="69"/>
      <c r="DA44" s="69"/>
      <c r="DB44" s="110"/>
      <c r="DC44" s="111"/>
      <c r="DD44" s="10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73"/>
      <c r="EL44" s="69"/>
      <c r="EM44" s="73"/>
      <c r="EN44" s="69"/>
      <c r="EO44" s="73"/>
      <c r="EP44" s="69"/>
      <c r="EQ44" s="69"/>
      <c r="ER44" s="107">
        <f t="shared" si="44"/>
        <v>0</v>
      </c>
      <c r="ES44" s="10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140"/>
      <c r="FS44" s="69"/>
      <c r="FT44" s="69"/>
      <c r="FU44" s="69"/>
      <c r="FV44" s="69"/>
      <c r="FW44" s="69"/>
      <c r="FX44" s="69"/>
      <c r="FY44" s="69"/>
      <c r="FZ44" s="73"/>
      <c r="GA44" s="69"/>
      <c r="GB44" s="69"/>
      <c r="GC44" s="69"/>
      <c r="GD44" s="140"/>
      <c r="GE44" s="69"/>
      <c r="GF44" s="69"/>
      <c r="GG44" s="69"/>
      <c r="GH44" s="69"/>
      <c r="GI44" s="69"/>
      <c r="GJ44" s="110"/>
      <c r="GK44" s="107">
        <f t="shared" si="45"/>
        <v>0</v>
      </c>
      <c r="GL44" s="10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73"/>
      <c r="HT44" s="69"/>
      <c r="HU44" s="73"/>
      <c r="HV44" s="69"/>
      <c r="HW44" s="112"/>
      <c r="HX44" s="109"/>
      <c r="HY44" s="69"/>
      <c r="HZ44" s="69"/>
      <c r="IA44" s="69"/>
      <c r="IB44" s="69"/>
      <c r="IC44" s="112"/>
    </row>
    <row r="45" spans="1:237" s="161" customFormat="1" ht="12.75" hidden="1">
      <c r="A45" s="166"/>
      <c r="B45" s="150"/>
      <c r="C45" s="151">
        <f t="shared" si="46"/>
        <v>0</v>
      </c>
      <c r="D45" s="152">
        <f t="shared" si="33"/>
        <v>0</v>
      </c>
      <c r="E45" s="153">
        <f t="shared" si="47"/>
        <v>0</v>
      </c>
      <c r="F45" s="152">
        <f t="shared" si="34"/>
        <v>0</v>
      </c>
      <c r="G45" s="152">
        <f t="shared" si="35"/>
        <v>0</v>
      </c>
      <c r="H45" s="153">
        <f t="shared" si="48"/>
        <v>0</v>
      </c>
      <c r="I45" s="178">
        <f t="shared" si="49"/>
        <v>0</v>
      </c>
      <c r="J45" s="155" t="e">
        <f t="shared" si="50"/>
        <v>#DIV/0!</v>
      </c>
      <c r="K45" s="155">
        <f>ABS(I45*100/I1)</f>
        <v>0</v>
      </c>
      <c r="L45" s="154">
        <f>K1</f>
        <v>38</v>
      </c>
      <c r="M45" s="154">
        <f t="shared" si="36"/>
        <v>0</v>
      </c>
      <c r="N45" s="154">
        <f t="shared" si="51"/>
        <v>0</v>
      </c>
      <c r="O45" s="154">
        <f t="shared" si="37"/>
        <v>0</v>
      </c>
      <c r="P45" s="154">
        <f t="shared" si="38"/>
        <v>0</v>
      </c>
      <c r="Q45" s="178">
        <f t="shared" si="39"/>
        <v>0</v>
      </c>
      <c r="R45" s="186">
        <f t="shared" si="40"/>
        <v>0</v>
      </c>
      <c r="S45" s="179">
        <f t="shared" si="41"/>
        <v>0</v>
      </c>
      <c r="T45" s="179">
        <f t="shared" si="42"/>
        <v>0</v>
      </c>
      <c r="U45" s="153">
        <f t="shared" si="52"/>
        <v>0</v>
      </c>
      <c r="V45" s="156">
        <f t="shared" si="43"/>
        <v>0</v>
      </c>
      <c r="W45" s="105"/>
      <c r="X45" s="157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05"/>
      <c r="BK45" s="157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8"/>
      <c r="DC45" s="111"/>
      <c r="DD45" s="157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6"/>
      <c r="EL45" s="153"/>
      <c r="EM45" s="156"/>
      <c r="EN45" s="153"/>
      <c r="EO45" s="156"/>
      <c r="EP45" s="153"/>
      <c r="EQ45" s="153"/>
      <c r="ER45" s="159">
        <f t="shared" si="44"/>
        <v>0</v>
      </c>
      <c r="ES45" s="157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6"/>
      <c r="GA45" s="153"/>
      <c r="GB45" s="156"/>
      <c r="GC45" s="153"/>
      <c r="GD45" s="156"/>
      <c r="GE45" s="153"/>
      <c r="GF45" s="153"/>
      <c r="GG45" s="153"/>
      <c r="GH45" s="153"/>
      <c r="GI45" s="153"/>
      <c r="GJ45" s="158"/>
      <c r="GK45" s="159">
        <f t="shared" si="45"/>
        <v>0</v>
      </c>
      <c r="GL45" s="157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6"/>
      <c r="HT45" s="153"/>
      <c r="HU45" s="156"/>
      <c r="HV45" s="153"/>
      <c r="HW45" s="160"/>
      <c r="HX45" s="157"/>
      <c r="HY45" s="153"/>
      <c r="HZ45" s="153"/>
      <c r="IA45" s="153"/>
      <c r="IB45" s="153"/>
      <c r="IC45" s="160"/>
    </row>
    <row r="46" spans="1:237" s="161" customFormat="1" ht="12.75">
      <c r="A46" s="166" t="s">
        <v>76</v>
      </c>
      <c r="B46" s="150"/>
      <c r="C46" s="151">
        <f t="shared" si="46"/>
        <v>32</v>
      </c>
      <c r="D46" s="152">
        <f t="shared" si="33"/>
        <v>25</v>
      </c>
      <c r="E46" s="153">
        <f t="shared" si="47"/>
        <v>12</v>
      </c>
      <c r="F46" s="152">
        <f t="shared" si="34"/>
        <v>14</v>
      </c>
      <c r="G46" s="152">
        <f t="shared" si="35"/>
        <v>7</v>
      </c>
      <c r="H46" s="153">
        <f t="shared" si="48"/>
        <v>0</v>
      </c>
      <c r="I46" s="197">
        <f t="shared" si="49"/>
        <v>2169</v>
      </c>
      <c r="J46" s="155">
        <f t="shared" si="50"/>
        <v>67.78125</v>
      </c>
      <c r="K46" s="155">
        <f>ABS(I46*100/I1)</f>
        <v>63.421052631578945</v>
      </c>
      <c r="L46" s="154">
        <f>K1</f>
        <v>38</v>
      </c>
      <c r="M46" s="178">
        <f t="shared" si="36"/>
        <v>33</v>
      </c>
      <c r="N46" s="154">
        <f t="shared" si="51"/>
        <v>4</v>
      </c>
      <c r="O46" s="154">
        <f t="shared" si="37"/>
        <v>1</v>
      </c>
      <c r="P46" s="154">
        <f t="shared" si="38"/>
        <v>3</v>
      </c>
      <c r="Q46" s="178">
        <f t="shared" si="39"/>
        <v>0</v>
      </c>
      <c r="R46" s="186">
        <f t="shared" si="40"/>
        <v>6</v>
      </c>
      <c r="S46" s="179">
        <f t="shared" si="41"/>
        <v>0</v>
      </c>
      <c r="T46" s="179">
        <f t="shared" si="42"/>
        <v>0</v>
      </c>
      <c r="U46" s="153">
        <f t="shared" si="52"/>
        <v>0</v>
      </c>
      <c r="V46" s="156">
        <f t="shared" si="43"/>
        <v>19</v>
      </c>
      <c r="W46" s="105"/>
      <c r="X46" s="157" t="s">
        <v>101</v>
      </c>
      <c r="Y46" s="153" t="s">
        <v>101</v>
      </c>
      <c r="Z46" s="153" t="s">
        <v>101</v>
      </c>
      <c r="AA46" s="153" t="s">
        <v>101</v>
      </c>
      <c r="AB46" s="153" t="s">
        <v>101</v>
      </c>
      <c r="AC46" s="153" t="s">
        <v>104</v>
      </c>
      <c r="AD46" s="153" t="s">
        <v>101</v>
      </c>
      <c r="AE46" s="153" t="s">
        <v>101</v>
      </c>
      <c r="AF46" s="153" t="s">
        <v>101</v>
      </c>
      <c r="AG46" s="153" t="s">
        <v>101</v>
      </c>
      <c r="AH46" s="153" t="s">
        <v>103</v>
      </c>
      <c r="AI46" s="153" t="s">
        <v>103</v>
      </c>
      <c r="AJ46" s="153" t="s">
        <v>103</v>
      </c>
      <c r="AK46" s="153" t="s">
        <v>104</v>
      </c>
      <c r="AL46" s="153" t="s">
        <v>104</v>
      </c>
      <c r="AM46" s="153" t="s">
        <v>104</v>
      </c>
      <c r="AN46" s="153" t="s">
        <v>105</v>
      </c>
      <c r="AO46" s="153" t="s">
        <v>101</v>
      </c>
      <c r="AP46" s="153" t="s">
        <v>101</v>
      </c>
      <c r="AQ46" s="153" t="s">
        <v>101</v>
      </c>
      <c r="AR46" s="153" t="s">
        <v>101</v>
      </c>
      <c r="AS46" s="153" t="s">
        <v>101</v>
      </c>
      <c r="AT46" s="153" t="s">
        <v>104</v>
      </c>
      <c r="AU46" s="153" t="s">
        <v>101</v>
      </c>
      <c r="AV46" s="167"/>
      <c r="AW46" s="153" t="s">
        <v>101</v>
      </c>
      <c r="AX46" s="153" t="s">
        <v>101</v>
      </c>
      <c r="AY46" s="153" t="s">
        <v>101</v>
      </c>
      <c r="AZ46" s="153" t="s">
        <v>101</v>
      </c>
      <c r="BA46" s="153" t="s">
        <v>101</v>
      </c>
      <c r="BB46" s="153" t="s">
        <v>101</v>
      </c>
      <c r="BC46" s="153" t="s">
        <v>101</v>
      </c>
      <c r="BD46" s="153" t="s">
        <v>101</v>
      </c>
      <c r="BE46" s="153" t="s">
        <v>101</v>
      </c>
      <c r="BF46" s="153" t="s">
        <v>104</v>
      </c>
      <c r="BG46" s="153" t="s">
        <v>104</v>
      </c>
      <c r="BH46" s="153" t="s">
        <v>104</v>
      </c>
      <c r="BI46" s="153" t="s">
        <v>101</v>
      </c>
      <c r="BJ46" s="105"/>
      <c r="BK46" s="191">
        <v>73</v>
      </c>
      <c r="BL46" s="153">
        <v>61</v>
      </c>
      <c r="BM46" s="153">
        <v>90</v>
      </c>
      <c r="BN46" s="153">
        <v>50</v>
      </c>
      <c r="BO46" s="153">
        <v>59</v>
      </c>
      <c r="BP46" s="153">
        <v>28</v>
      </c>
      <c r="BQ46" s="153">
        <v>90</v>
      </c>
      <c r="BR46" s="153">
        <v>70</v>
      </c>
      <c r="BS46" s="153">
        <v>90</v>
      </c>
      <c r="BT46" s="153">
        <v>84</v>
      </c>
      <c r="BU46" s="153"/>
      <c r="BV46" s="153"/>
      <c r="BW46" s="153"/>
      <c r="BX46" s="153">
        <v>19</v>
      </c>
      <c r="BY46" s="153">
        <v>27</v>
      </c>
      <c r="BZ46" s="153">
        <v>25</v>
      </c>
      <c r="CA46" s="153"/>
      <c r="CB46" s="153">
        <v>80</v>
      </c>
      <c r="CC46" s="153">
        <v>76</v>
      </c>
      <c r="CD46" s="153">
        <v>87</v>
      </c>
      <c r="CE46" s="153">
        <v>75</v>
      </c>
      <c r="CF46" s="153">
        <v>90</v>
      </c>
      <c r="CG46" s="153">
        <v>35</v>
      </c>
      <c r="CH46" s="153">
        <v>90</v>
      </c>
      <c r="CI46" s="153"/>
      <c r="CJ46" s="153">
        <v>58</v>
      </c>
      <c r="CK46" s="153">
        <v>54</v>
      </c>
      <c r="CL46" s="153">
        <v>90</v>
      </c>
      <c r="CM46" s="153">
        <v>90</v>
      </c>
      <c r="CN46" s="153">
        <v>90</v>
      </c>
      <c r="CO46" s="153">
        <v>90</v>
      </c>
      <c r="CP46" s="153">
        <v>90</v>
      </c>
      <c r="CQ46" s="153">
        <v>90</v>
      </c>
      <c r="CR46" s="153">
        <v>90</v>
      </c>
      <c r="CS46" s="153">
        <v>26</v>
      </c>
      <c r="CT46" s="153"/>
      <c r="CU46" s="153">
        <v>13</v>
      </c>
      <c r="CV46" s="191">
        <v>89</v>
      </c>
      <c r="CW46" s="153"/>
      <c r="CX46" s="153"/>
      <c r="CY46" s="153"/>
      <c r="CZ46" s="153"/>
      <c r="DA46" s="153"/>
      <c r="DB46" s="158"/>
      <c r="DC46" s="111"/>
      <c r="DD46" s="157" t="s">
        <v>106</v>
      </c>
      <c r="DE46" s="153" t="s">
        <v>106</v>
      </c>
      <c r="DF46" s="153"/>
      <c r="DG46" s="153" t="s">
        <v>106</v>
      </c>
      <c r="DH46" s="153" t="s">
        <v>106</v>
      </c>
      <c r="DI46" s="153" t="s">
        <v>107</v>
      </c>
      <c r="DJ46" s="153"/>
      <c r="DK46" s="153" t="s">
        <v>106</v>
      </c>
      <c r="DL46" s="153"/>
      <c r="DM46" s="153" t="s">
        <v>106</v>
      </c>
      <c r="DN46" s="153"/>
      <c r="DO46" s="153"/>
      <c r="DP46" s="153"/>
      <c r="DQ46" s="153" t="s">
        <v>107</v>
      </c>
      <c r="DR46" s="153" t="s">
        <v>107</v>
      </c>
      <c r="DS46" s="153" t="s">
        <v>107</v>
      </c>
      <c r="DT46" s="173" t="s">
        <v>106</v>
      </c>
      <c r="DU46" s="153" t="s">
        <v>106</v>
      </c>
      <c r="DV46" s="153" t="s">
        <v>106</v>
      </c>
      <c r="DW46" s="153" t="s">
        <v>106</v>
      </c>
      <c r="DX46" s="153" t="s">
        <v>106</v>
      </c>
      <c r="DY46" s="153"/>
      <c r="DZ46" s="153" t="s">
        <v>107</v>
      </c>
      <c r="EA46" s="153"/>
      <c r="EB46" s="153"/>
      <c r="EC46" s="153" t="s">
        <v>106</v>
      </c>
      <c r="ED46" s="153" t="s">
        <v>106</v>
      </c>
      <c r="EE46" s="153"/>
      <c r="EF46" s="153"/>
      <c r="EG46" s="153"/>
      <c r="EH46" s="153"/>
      <c r="EI46" s="153"/>
      <c r="EJ46" s="153"/>
      <c r="EK46" s="156"/>
      <c r="EL46" s="153" t="s">
        <v>107</v>
      </c>
      <c r="EM46" s="156"/>
      <c r="EN46" s="153" t="s">
        <v>107</v>
      </c>
      <c r="EO46" s="156" t="s">
        <v>106</v>
      </c>
      <c r="EP46" s="153"/>
      <c r="EQ46" s="153"/>
      <c r="ER46" s="159">
        <f t="shared" si="44"/>
        <v>6</v>
      </c>
      <c r="ES46" s="157"/>
      <c r="ET46" s="153"/>
      <c r="EU46" s="153"/>
      <c r="EV46" s="153"/>
      <c r="EW46" s="153"/>
      <c r="EX46" s="153"/>
      <c r="EY46" s="153"/>
      <c r="EZ46" s="167">
        <v>1</v>
      </c>
      <c r="FA46" s="153"/>
      <c r="FB46" s="153"/>
      <c r="FC46" s="153"/>
      <c r="FD46" s="153"/>
      <c r="FE46" s="153"/>
      <c r="FF46" s="153"/>
      <c r="FG46" s="153"/>
      <c r="FH46" s="167">
        <v>1</v>
      </c>
      <c r="FI46" s="153"/>
      <c r="FJ46" s="153"/>
      <c r="FK46" s="153"/>
      <c r="FL46" s="153"/>
      <c r="FM46" s="153"/>
      <c r="FN46" s="153"/>
      <c r="FO46" s="167">
        <v>1</v>
      </c>
      <c r="FP46" s="153"/>
      <c r="FQ46" s="153"/>
      <c r="FR46" s="153"/>
      <c r="FS46" s="153"/>
      <c r="FT46" s="153"/>
      <c r="FU46" s="167">
        <v>1</v>
      </c>
      <c r="FV46" s="153"/>
      <c r="FW46" s="153"/>
      <c r="FX46" s="167">
        <v>1</v>
      </c>
      <c r="FY46" s="153"/>
      <c r="FZ46" s="156"/>
      <c r="GA46" s="153"/>
      <c r="GB46" s="156"/>
      <c r="GC46" s="153"/>
      <c r="GD46" s="194">
        <v>1</v>
      </c>
      <c r="GE46" s="153"/>
      <c r="GF46" s="153"/>
      <c r="GG46" s="153"/>
      <c r="GH46" s="153"/>
      <c r="GI46" s="153"/>
      <c r="GJ46" s="158"/>
      <c r="GK46" s="159">
        <f t="shared" si="45"/>
        <v>19</v>
      </c>
      <c r="GL46" s="157">
        <v>1</v>
      </c>
      <c r="GM46" s="153">
        <v>1</v>
      </c>
      <c r="GN46" s="153"/>
      <c r="GO46" s="153"/>
      <c r="GP46" s="153"/>
      <c r="GQ46" s="153"/>
      <c r="GR46" s="153">
        <v>2</v>
      </c>
      <c r="GS46" s="153"/>
      <c r="GT46" s="153">
        <v>1</v>
      </c>
      <c r="GU46" s="153">
        <v>1</v>
      </c>
      <c r="GV46" s="153"/>
      <c r="GW46" s="153"/>
      <c r="GX46" s="153"/>
      <c r="GY46" s="153">
        <v>1</v>
      </c>
      <c r="GZ46" s="153"/>
      <c r="HA46" s="153"/>
      <c r="HB46" s="153"/>
      <c r="HC46" s="153">
        <v>1</v>
      </c>
      <c r="HD46" s="153">
        <v>1</v>
      </c>
      <c r="HE46" s="153">
        <v>2</v>
      </c>
      <c r="HF46" s="153"/>
      <c r="HG46" s="153"/>
      <c r="HH46" s="153"/>
      <c r="HI46" s="153">
        <v>1</v>
      </c>
      <c r="HJ46" s="153"/>
      <c r="HK46" s="153">
        <v>2</v>
      </c>
      <c r="HL46" s="153"/>
      <c r="HM46" s="153"/>
      <c r="HN46" s="153"/>
      <c r="HO46" s="153">
        <v>4</v>
      </c>
      <c r="HP46" s="153">
        <v>1</v>
      </c>
      <c r="HQ46" s="153"/>
      <c r="HR46" s="153"/>
      <c r="HS46" s="156"/>
      <c r="HT46" s="153"/>
      <c r="HU46" s="156"/>
      <c r="HV46" s="153"/>
      <c r="HW46" s="160"/>
      <c r="HX46" s="157"/>
      <c r="HY46" s="153"/>
      <c r="HZ46" s="153"/>
      <c r="IA46" s="153"/>
      <c r="IB46" s="153"/>
      <c r="IC46" s="160"/>
    </row>
    <row r="47" spans="1:237" s="161" customFormat="1" ht="12.75">
      <c r="A47" s="166" t="s">
        <v>74</v>
      </c>
      <c r="B47" s="150"/>
      <c r="C47" s="151">
        <f t="shared" si="46"/>
        <v>33</v>
      </c>
      <c r="D47" s="152">
        <f t="shared" si="33"/>
        <v>26</v>
      </c>
      <c r="E47" s="153">
        <f t="shared" si="47"/>
        <v>23</v>
      </c>
      <c r="F47" s="152">
        <f t="shared" si="34"/>
        <v>2</v>
      </c>
      <c r="G47" s="152">
        <f t="shared" si="35"/>
        <v>7</v>
      </c>
      <c r="H47" s="153">
        <f t="shared" si="48"/>
        <v>1</v>
      </c>
      <c r="I47" s="197">
        <f t="shared" si="49"/>
        <v>2573</v>
      </c>
      <c r="J47" s="155">
        <f t="shared" si="50"/>
        <v>77.96969696969697</v>
      </c>
      <c r="K47" s="155">
        <f>ABS(I47*100/I1)</f>
        <v>75.23391812865498</v>
      </c>
      <c r="L47" s="154">
        <f>K1</f>
        <v>38</v>
      </c>
      <c r="M47" s="178">
        <f t="shared" si="36"/>
        <v>33</v>
      </c>
      <c r="N47" s="154">
        <f t="shared" si="51"/>
        <v>3</v>
      </c>
      <c r="O47" s="154">
        <f t="shared" si="37"/>
        <v>0</v>
      </c>
      <c r="P47" s="154">
        <f t="shared" si="38"/>
        <v>0</v>
      </c>
      <c r="Q47" s="178">
        <f t="shared" si="39"/>
        <v>3</v>
      </c>
      <c r="R47" s="186">
        <f t="shared" si="40"/>
        <v>5</v>
      </c>
      <c r="S47" s="179">
        <f t="shared" si="41"/>
        <v>1</v>
      </c>
      <c r="T47" s="179">
        <f t="shared" si="42"/>
        <v>1</v>
      </c>
      <c r="U47" s="153">
        <f t="shared" si="52"/>
        <v>2</v>
      </c>
      <c r="V47" s="156">
        <f t="shared" si="43"/>
        <v>12</v>
      </c>
      <c r="W47" s="105"/>
      <c r="X47" s="157" t="s">
        <v>102</v>
      </c>
      <c r="Y47" s="153" t="s">
        <v>104</v>
      </c>
      <c r="Z47" s="153" t="s">
        <v>104</v>
      </c>
      <c r="AA47" s="153" t="s">
        <v>101</v>
      </c>
      <c r="AB47" s="153" t="s">
        <v>101</v>
      </c>
      <c r="AC47" s="153" t="s">
        <v>101</v>
      </c>
      <c r="AD47" s="153" t="s">
        <v>102</v>
      </c>
      <c r="AE47" s="153" t="s">
        <v>101</v>
      </c>
      <c r="AF47" s="153" t="s">
        <v>101</v>
      </c>
      <c r="AG47" s="153" t="s">
        <v>101</v>
      </c>
      <c r="AH47" s="153" t="s">
        <v>101</v>
      </c>
      <c r="AI47" s="153" t="s">
        <v>101</v>
      </c>
      <c r="AJ47" s="153" t="s">
        <v>101</v>
      </c>
      <c r="AK47" s="153" t="s">
        <v>102</v>
      </c>
      <c r="AL47" s="153" t="s">
        <v>101</v>
      </c>
      <c r="AM47" s="153" t="s">
        <v>101</v>
      </c>
      <c r="AN47" s="153" t="s">
        <v>101</v>
      </c>
      <c r="AO47" s="153" t="s">
        <v>101</v>
      </c>
      <c r="AP47" s="153" t="s">
        <v>101</v>
      </c>
      <c r="AQ47" s="153" t="s">
        <v>101</v>
      </c>
      <c r="AR47" s="153" t="s">
        <v>101</v>
      </c>
      <c r="AS47" s="153" t="s">
        <v>101</v>
      </c>
      <c r="AT47" s="153" t="s">
        <v>101</v>
      </c>
      <c r="AU47" s="153" t="s">
        <v>104</v>
      </c>
      <c r="AV47" s="153" t="s">
        <v>101</v>
      </c>
      <c r="AW47" s="153" t="s">
        <v>104</v>
      </c>
      <c r="AX47" s="153" t="s">
        <v>101</v>
      </c>
      <c r="AY47" s="153" t="s">
        <v>104</v>
      </c>
      <c r="AZ47" s="153" t="s">
        <v>101</v>
      </c>
      <c r="BA47" s="153" t="s">
        <v>104</v>
      </c>
      <c r="BB47" s="167"/>
      <c r="BC47" s="167"/>
      <c r="BD47" s="153" t="s">
        <v>104</v>
      </c>
      <c r="BE47" s="153" t="s">
        <v>101</v>
      </c>
      <c r="BF47" s="153" t="s">
        <v>101</v>
      </c>
      <c r="BG47" s="153" t="s">
        <v>101</v>
      </c>
      <c r="BH47" s="153" t="s">
        <v>101</v>
      </c>
      <c r="BI47" s="153" t="s">
        <v>101</v>
      </c>
      <c r="BJ47" s="105"/>
      <c r="BK47" s="192"/>
      <c r="BL47" s="153">
        <v>29</v>
      </c>
      <c r="BM47" s="153">
        <v>30</v>
      </c>
      <c r="BN47" s="153">
        <v>90</v>
      </c>
      <c r="BO47" s="153">
        <v>90</v>
      </c>
      <c r="BP47" s="181">
        <v>89</v>
      </c>
      <c r="BQ47" s="169" t="s">
        <v>102</v>
      </c>
      <c r="BR47" s="153">
        <v>90</v>
      </c>
      <c r="BS47" s="153">
        <v>90</v>
      </c>
      <c r="BT47" s="153">
        <v>88</v>
      </c>
      <c r="BU47" s="153">
        <v>90</v>
      </c>
      <c r="BV47" s="153">
        <v>75</v>
      </c>
      <c r="BW47" s="153">
        <v>90</v>
      </c>
      <c r="BX47" s="153"/>
      <c r="BY47" s="153">
        <v>90</v>
      </c>
      <c r="BZ47" s="153">
        <v>90</v>
      </c>
      <c r="CA47" s="153">
        <v>90</v>
      </c>
      <c r="CB47" s="153">
        <v>90</v>
      </c>
      <c r="CC47" s="153">
        <v>90</v>
      </c>
      <c r="CD47" s="153">
        <v>90</v>
      </c>
      <c r="CE47" s="153">
        <v>90</v>
      </c>
      <c r="CF47" s="153">
        <v>90</v>
      </c>
      <c r="CG47" s="153">
        <v>90</v>
      </c>
      <c r="CH47" s="153">
        <v>45</v>
      </c>
      <c r="CI47" s="153">
        <v>90</v>
      </c>
      <c r="CJ47" s="153">
        <v>23</v>
      </c>
      <c r="CK47" s="153">
        <v>90</v>
      </c>
      <c r="CL47" s="153">
        <v>32</v>
      </c>
      <c r="CM47" s="153">
        <v>90</v>
      </c>
      <c r="CN47" s="153">
        <v>18</v>
      </c>
      <c r="CO47" s="153"/>
      <c r="CP47" s="153"/>
      <c r="CQ47" s="153">
        <v>74</v>
      </c>
      <c r="CR47" s="153">
        <v>90</v>
      </c>
      <c r="CS47" s="153">
        <v>90</v>
      </c>
      <c r="CT47" s="153">
        <v>90</v>
      </c>
      <c r="CU47" s="191">
        <v>90</v>
      </c>
      <c r="CV47" s="191">
        <v>90</v>
      </c>
      <c r="CW47" s="153"/>
      <c r="CX47" s="153"/>
      <c r="CY47" s="153"/>
      <c r="CZ47" s="153"/>
      <c r="DA47" s="153"/>
      <c r="DB47" s="158"/>
      <c r="DC47" s="111"/>
      <c r="DD47" s="157"/>
      <c r="DE47" s="153" t="s">
        <v>107</v>
      </c>
      <c r="DF47" s="153" t="s">
        <v>107</v>
      </c>
      <c r="DG47" s="153"/>
      <c r="DH47" s="153"/>
      <c r="DI47" s="153"/>
      <c r="DJ47" s="153"/>
      <c r="DK47" s="153"/>
      <c r="DL47" s="153"/>
      <c r="DM47" s="153" t="s">
        <v>106</v>
      </c>
      <c r="DN47" s="153"/>
      <c r="DO47" s="153" t="s">
        <v>106</v>
      </c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 t="s">
        <v>107</v>
      </c>
      <c r="EB47" s="153"/>
      <c r="EC47" s="153" t="s">
        <v>107</v>
      </c>
      <c r="ED47" s="153"/>
      <c r="EE47" s="153" t="s">
        <v>107</v>
      </c>
      <c r="EF47" s="153"/>
      <c r="EG47" s="153" t="s">
        <v>107</v>
      </c>
      <c r="EH47" s="153"/>
      <c r="EI47" s="153"/>
      <c r="EJ47" s="153" t="s">
        <v>107</v>
      </c>
      <c r="EK47" s="156"/>
      <c r="EL47" s="153"/>
      <c r="EM47" s="156"/>
      <c r="EN47" s="153"/>
      <c r="EO47" s="156"/>
      <c r="EP47" s="153"/>
      <c r="EQ47" s="153"/>
      <c r="ER47" s="159">
        <f t="shared" si="44"/>
        <v>7</v>
      </c>
      <c r="ES47" s="169" t="s">
        <v>102</v>
      </c>
      <c r="ET47" s="153"/>
      <c r="EU47" s="153"/>
      <c r="EV47" s="153"/>
      <c r="EW47" s="153"/>
      <c r="EX47" s="170" t="s">
        <v>108</v>
      </c>
      <c r="EY47" s="169" t="s">
        <v>102</v>
      </c>
      <c r="EZ47" s="167">
        <v>1</v>
      </c>
      <c r="FA47" s="153"/>
      <c r="FB47" s="153"/>
      <c r="FC47" s="153"/>
      <c r="FD47" s="153"/>
      <c r="FE47" s="170">
        <v>2</v>
      </c>
      <c r="FF47" s="169" t="s">
        <v>102</v>
      </c>
      <c r="FG47" s="153"/>
      <c r="FH47" s="167">
        <v>1</v>
      </c>
      <c r="FI47" s="153"/>
      <c r="FJ47" s="153"/>
      <c r="FK47" s="153"/>
      <c r="FL47" s="153"/>
      <c r="FM47" s="153"/>
      <c r="FN47" s="153"/>
      <c r="FO47" s="153"/>
      <c r="FP47" s="153"/>
      <c r="FQ47" s="167">
        <v>1</v>
      </c>
      <c r="FR47" s="153"/>
      <c r="FS47" s="153"/>
      <c r="FT47" s="153"/>
      <c r="FU47" s="167">
        <v>1</v>
      </c>
      <c r="FV47" s="167">
        <v>1</v>
      </c>
      <c r="FW47" s="153"/>
      <c r="FX47" s="153"/>
      <c r="FY47" s="153"/>
      <c r="FZ47" s="156"/>
      <c r="GA47" s="153"/>
      <c r="GB47" s="156"/>
      <c r="GC47" s="153"/>
      <c r="GD47" s="156"/>
      <c r="GE47" s="153"/>
      <c r="GF47" s="153"/>
      <c r="GG47" s="153"/>
      <c r="GH47" s="153"/>
      <c r="GI47" s="153"/>
      <c r="GJ47" s="158"/>
      <c r="GK47" s="159">
        <f t="shared" si="45"/>
        <v>12</v>
      </c>
      <c r="GL47" s="157"/>
      <c r="GM47" s="153">
        <v>1</v>
      </c>
      <c r="GN47" s="153"/>
      <c r="GO47" s="153">
        <v>1</v>
      </c>
      <c r="GP47" s="153">
        <v>1</v>
      </c>
      <c r="GQ47" s="153"/>
      <c r="GR47" s="153"/>
      <c r="GS47" s="153">
        <v>1</v>
      </c>
      <c r="GT47" s="153">
        <v>1</v>
      </c>
      <c r="GU47" s="153">
        <v>1</v>
      </c>
      <c r="GV47" s="153"/>
      <c r="GW47" s="153">
        <v>1</v>
      </c>
      <c r="GX47" s="153"/>
      <c r="GY47" s="153"/>
      <c r="GZ47" s="153"/>
      <c r="HA47" s="153"/>
      <c r="HB47" s="153"/>
      <c r="HC47" s="153">
        <v>1</v>
      </c>
      <c r="HD47" s="153"/>
      <c r="HE47" s="153"/>
      <c r="HF47" s="153">
        <v>1</v>
      </c>
      <c r="HG47" s="153"/>
      <c r="HH47" s="153"/>
      <c r="HI47" s="153"/>
      <c r="HJ47" s="153"/>
      <c r="HK47" s="153"/>
      <c r="HL47" s="153"/>
      <c r="HM47" s="153">
        <v>1</v>
      </c>
      <c r="HN47" s="153"/>
      <c r="HO47" s="153"/>
      <c r="HP47" s="153"/>
      <c r="HQ47" s="153"/>
      <c r="HR47" s="153">
        <v>2</v>
      </c>
      <c r="HS47" s="156"/>
      <c r="HT47" s="153"/>
      <c r="HU47" s="156"/>
      <c r="HV47" s="153"/>
      <c r="HW47" s="160"/>
      <c r="HX47" s="157"/>
      <c r="HY47" s="153"/>
      <c r="HZ47" s="153"/>
      <c r="IA47" s="153"/>
      <c r="IB47" s="153"/>
      <c r="IC47" s="160"/>
    </row>
    <row r="48" spans="1:237" s="161" customFormat="1" ht="12.75">
      <c r="A48" s="166" t="s">
        <v>75</v>
      </c>
      <c r="B48" s="150"/>
      <c r="C48" s="151">
        <f t="shared" si="46"/>
        <v>26</v>
      </c>
      <c r="D48" s="152">
        <f t="shared" si="33"/>
        <v>11</v>
      </c>
      <c r="E48" s="153">
        <f t="shared" si="47"/>
        <v>2</v>
      </c>
      <c r="F48" s="152">
        <f t="shared" si="34"/>
        <v>9</v>
      </c>
      <c r="G48" s="152">
        <f t="shared" si="35"/>
        <v>15</v>
      </c>
      <c r="H48" s="153">
        <f t="shared" si="48"/>
        <v>0</v>
      </c>
      <c r="I48" s="197">
        <f t="shared" si="49"/>
        <v>1063</v>
      </c>
      <c r="J48" s="155">
        <f t="shared" si="50"/>
        <v>40.88461538461539</v>
      </c>
      <c r="K48" s="155">
        <f>ABS(I48*100/I1)</f>
        <v>31.08187134502924</v>
      </c>
      <c r="L48" s="154">
        <f>K1</f>
        <v>38</v>
      </c>
      <c r="M48" s="178">
        <f t="shared" si="36"/>
        <v>29</v>
      </c>
      <c r="N48" s="154">
        <f t="shared" si="51"/>
        <v>5</v>
      </c>
      <c r="O48" s="154">
        <f t="shared" si="37"/>
        <v>3</v>
      </c>
      <c r="P48" s="154">
        <f t="shared" si="38"/>
        <v>2</v>
      </c>
      <c r="Q48" s="178">
        <f t="shared" si="39"/>
        <v>0</v>
      </c>
      <c r="R48" s="186">
        <f t="shared" si="40"/>
        <v>7</v>
      </c>
      <c r="S48" s="179">
        <f t="shared" si="41"/>
        <v>0</v>
      </c>
      <c r="T48" s="179">
        <f t="shared" si="42"/>
        <v>0</v>
      </c>
      <c r="U48" s="153">
        <f t="shared" si="52"/>
        <v>0</v>
      </c>
      <c r="V48" s="156">
        <f t="shared" si="43"/>
        <v>5</v>
      </c>
      <c r="W48" s="105"/>
      <c r="X48" s="157" t="s">
        <v>101</v>
      </c>
      <c r="Y48" s="153" t="s">
        <v>101</v>
      </c>
      <c r="Z48" s="153" t="s">
        <v>101</v>
      </c>
      <c r="AA48" s="153" t="s">
        <v>104</v>
      </c>
      <c r="AB48" s="153" t="s">
        <v>104</v>
      </c>
      <c r="AC48" s="153" t="s">
        <v>101</v>
      </c>
      <c r="AD48" s="153" t="s">
        <v>104</v>
      </c>
      <c r="AE48" s="153" t="s">
        <v>104</v>
      </c>
      <c r="AF48" s="153" t="s">
        <v>103</v>
      </c>
      <c r="AG48" s="153" t="s">
        <v>101</v>
      </c>
      <c r="AH48" s="153" t="s">
        <v>101</v>
      </c>
      <c r="AI48" s="153" t="s">
        <v>104</v>
      </c>
      <c r="AJ48" s="153" t="s">
        <v>103</v>
      </c>
      <c r="AK48" s="153" t="s">
        <v>101</v>
      </c>
      <c r="AL48" s="153" t="s">
        <v>104</v>
      </c>
      <c r="AM48" s="153" t="s">
        <v>104</v>
      </c>
      <c r="AN48" s="153" t="s">
        <v>101</v>
      </c>
      <c r="AO48" s="153" t="s">
        <v>104</v>
      </c>
      <c r="AP48" s="153" t="s">
        <v>104</v>
      </c>
      <c r="AQ48" s="153" t="s">
        <v>104</v>
      </c>
      <c r="AR48" s="153" t="s">
        <v>104</v>
      </c>
      <c r="AS48" s="167"/>
      <c r="AT48" s="167"/>
      <c r="AU48" s="153" t="s">
        <v>101</v>
      </c>
      <c r="AV48" s="167"/>
      <c r="AW48" s="153" t="s">
        <v>101</v>
      </c>
      <c r="AX48" s="153" t="s">
        <v>105</v>
      </c>
      <c r="AY48" s="153" t="s">
        <v>104</v>
      </c>
      <c r="AZ48" s="153" t="s">
        <v>104</v>
      </c>
      <c r="BA48" s="153" t="s">
        <v>104</v>
      </c>
      <c r="BB48" s="153" t="s">
        <v>104</v>
      </c>
      <c r="BC48" s="153" t="s">
        <v>104</v>
      </c>
      <c r="BD48" s="153" t="s">
        <v>101</v>
      </c>
      <c r="BE48" s="167"/>
      <c r="BF48" s="156" t="s">
        <v>104</v>
      </c>
      <c r="BG48" s="156" t="s">
        <v>105</v>
      </c>
      <c r="BH48" s="156" t="s">
        <v>105</v>
      </c>
      <c r="BI48" s="156" t="s">
        <v>104</v>
      </c>
      <c r="BJ48" s="105"/>
      <c r="BK48" s="192">
        <v>90</v>
      </c>
      <c r="BL48" s="153">
        <v>87</v>
      </c>
      <c r="BM48" s="153">
        <v>90</v>
      </c>
      <c r="BN48" s="153">
        <v>40</v>
      </c>
      <c r="BO48" s="153">
        <v>15</v>
      </c>
      <c r="BP48" s="153">
        <v>62</v>
      </c>
      <c r="BQ48" s="153">
        <v>45</v>
      </c>
      <c r="BR48" s="153">
        <v>20</v>
      </c>
      <c r="BS48" s="153"/>
      <c r="BT48" s="153">
        <v>60</v>
      </c>
      <c r="BU48" s="153">
        <v>60</v>
      </c>
      <c r="BV48" s="153">
        <v>15</v>
      </c>
      <c r="BW48" s="153"/>
      <c r="BX48" s="153">
        <v>71</v>
      </c>
      <c r="BY48" s="153">
        <v>9</v>
      </c>
      <c r="BZ48" s="153">
        <v>5</v>
      </c>
      <c r="CA48" s="153">
        <v>55</v>
      </c>
      <c r="CB48" s="153">
        <v>10</v>
      </c>
      <c r="CC48" s="153">
        <v>14</v>
      </c>
      <c r="CD48" s="153">
        <v>3</v>
      </c>
      <c r="CE48" s="153">
        <v>15</v>
      </c>
      <c r="CF48" s="153"/>
      <c r="CG48" s="153"/>
      <c r="CH48" s="153">
        <v>76</v>
      </c>
      <c r="CI48" s="153"/>
      <c r="CJ48" s="153">
        <v>67</v>
      </c>
      <c r="CK48" s="153"/>
      <c r="CL48" s="153"/>
      <c r="CM48" s="153">
        <v>14</v>
      </c>
      <c r="CN48" s="153">
        <v>31</v>
      </c>
      <c r="CO48" s="153"/>
      <c r="CP48" s="153">
        <v>35</v>
      </c>
      <c r="CQ48" s="153">
        <v>53</v>
      </c>
      <c r="CR48" s="156"/>
      <c r="CS48" s="156"/>
      <c r="CT48" s="156"/>
      <c r="CU48" s="156"/>
      <c r="CV48" s="195">
        <v>21</v>
      </c>
      <c r="CW48" s="153"/>
      <c r="CX48" s="153"/>
      <c r="CY48" s="153"/>
      <c r="CZ48" s="153"/>
      <c r="DA48" s="153"/>
      <c r="DB48" s="158"/>
      <c r="DC48" s="111"/>
      <c r="DD48" s="157"/>
      <c r="DE48" s="153" t="s">
        <v>106</v>
      </c>
      <c r="DF48" s="153"/>
      <c r="DG48" s="153" t="s">
        <v>107</v>
      </c>
      <c r="DH48" s="153" t="s">
        <v>107</v>
      </c>
      <c r="DI48" s="153" t="s">
        <v>106</v>
      </c>
      <c r="DJ48" s="153" t="s">
        <v>107</v>
      </c>
      <c r="DK48" s="153" t="s">
        <v>107</v>
      </c>
      <c r="DL48" s="153"/>
      <c r="DM48" s="153" t="s">
        <v>106</v>
      </c>
      <c r="DN48" s="153" t="s">
        <v>106</v>
      </c>
      <c r="DO48" s="153" t="s">
        <v>107</v>
      </c>
      <c r="DP48" s="153"/>
      <c r="DQ48" s="153" t="s">
        <v>106</v>
      </c>
      <c r="DR48" s="153" t="s">
        <v>107</v>
      </c>
      <c r="DS48" s="153" t="s">
        <v>107</v>
      </c>
      <c r="DT48" s="153" t="s">
        <v>106</v>
      </c>
      <c r="DU48" s="153" t="s">
        <v>107</v>
      </c>
      <c r="DV48" s="153" t="s">
        <v>107</v>
      </c>
      <c r="DW48" s="153" t="s">
        <v>107</v>
      </c>
      <c r="DX48" s="153" t="s">
        <v>107</v>
      </c>
      <c r="DY48" s="153"/>
      <c r="DZ48" s="153"/>
      <c r="EA48" s="153" t="s">
        <v>106</v>
      </c>
      <c r="EB48" s="153"/>
      <c r="EC48" s="153" t="s">
        <v>106</v>
      </c>
      <c r="ED48" s="153"/>
      <c r="EE48" s="153"/>
      <c r="EF48" s="153" t="s">
        <v>107</v>
      </c>
      <c r="EG48" s="153" t="s">
        <v>107</v>
      </c>
      <c r="EH48" s="153"/>
      <c r="EI48" s="153" t="s">
        <v>107</v>
      </c>
      <c r="EJ48" s="153" t="s">
        <v>106</v>
      </c>
      <c r="EK48" s="156"/>
      <c r="EL48" s="153"/>
      <c r="EM48" s="156"/>
      <c r="EN48" s="153"/>
      <c r="EO48" s="156" t="s">
        <v>107</v>
      </c>
      <c r="EP48" s="153"/>
      <c r="EQ48" s="153"/>
      <c r="ER48" s="159">
        <f t="shared" si="44"/>
        <v>7</v>
      </c>
      <c r="ES48" s="157"/>
      <c r="ET48" s="153"/>
      <c r="EU48" s="171">
        <v>1</v>
      </c>
      <c r="EV48" s="153"/>
      <c r="EW48" s="153"/>
      <c r="EX48" s="153"/>
      <c r="EY48" s="153"/>
      <c r="EZ48" s="171">
        <v>1</v>
      </c>
      <c r="FA48" s="153"/>
      <c r="FB48" s="153"/>
      <c r="FC48" s="171">
        <v>1</v>
      </c>
      <c r="FD48" s="153"/>
      <c r="FE48" s="153"/>
      <c r="FF48" s="153"/>
      <c r="FG48" s="153"/>
      <c r="FH48" s="171">
        <v>1</v>
      </c>
      <c r="FI48" s="153"/>
      <c r="FJ48" s="153"/>
      <c r="FK48" s="153"/>
      <c r="FL48" s="153"/>
      <c r="FM48" s="171">
        <v>1</v>
      </c>
      <c r="FN48" s="153"/>
      <c r="FO48" s="153"/>
      <c r="FP48" s="153"/>
      <c r="FQ48" s="153"/>
      <c r="FR48" s="167">
        <v>1</v>
      </c>
      <c r="FS48" s="153"/>
      <c r="FT48" s="153"/>
      <c r="FU48" s="167">
        <v>1</v>
      </c>
      <c r="FV48" s="153"/>
      <c r="FW48" s="153"/>
      <c r="FX48" s="153"/>
      <c r="FY48" s="153"/>
      <c r="FZ48" s="156"/>
      <c r="GA48" s="153"/>
      <c r="GB48" s="156"/>
      <c r="GC48" s="153"/>
      <c r="GD48" s="156"/>
      <c r="GE48" s="153"/>
      <c r="GF48" s="153"/>
      <c r="GG48" s="153"/>
      <c r="GH48" s="153"/>
      <c r="GI48" s="153"/>
      <c r="GJ48" s="158"/>
      <c r="GK48" s="159">
        <f t="shared" si="45"/>
        <v>5</v>
      </c>
      <c r="GL48" s="157">
        <v>1</v>
      </c>
      <c r="GM48" s="153">
        <v>1</v>
      </c>
      <c r="GN48" s="153">
        <v>1</v>
      </c>
      <c r="GO48" s="153"/>
      <c r="GP48" s="153"/>
      <c r="GQ48" s="153"/>
      <c r="GR48" s="153">
        <v>1</v>
      </c>
      <c r="GS48" s="153"/>
      <c r="GT48" s="153"/>
      <c r="GU48" s="153"/>
      <c r="GV48" s="153"/>
      <c r="GW48" s="153"/>
      <c r="GX48" s="153"/>
      <c r="GY48" s="153">
        <v>1</v>
      </c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  <c r="HM48" s="153"/>
      <c r="HN48" s="153"/>
      <c r="HO48" s="153"/>
      <c r="HP48" s="153"/>
      <c r="HQ48" s="153"/>
      <c r="HR48" s="153"/>
      <c r="HS48" s="156"/>
      <c r="HT48" s="153"/>
      <c r="HU48" s="156"/>
      <c r="HV48" s="153"/>
      <c r="HW48" s="160"/>
      <c r="HX48" s="157"/>
      <c r="HY48" s="153"/>
      <c r="HZ48" s="153"/>
      <c r="IA48" s="153"/>
      <c r="IB48" s="153"/>
      <c r="IC48" s="160"/>
    </row>
    <row r="49" spans="1:237" s="161" customFormat="1" ht="12.75">
      <c r="A49" s="166" t="s">
        <v>73</v>
      </c>
      <c r="B49" s="150"/>
      <c r="C49" s="151">
        <f>COUNT(BK49:DB49)</f>
        <v>4</v>
      </c>
      <c r="D49" s="152">
        <f t="shared" si="33"/>
        <v>1</v>
      </c>
      <c r="E49" s="153">
        <f>COUNTIF(BK49:DB49,90)</f>
        <v>0</v>
      </c>
      <c r="F49" s="152">
        <f t="shared" si="34"/>
        <v>1</v>
      </c>
      <c r="G49" s="152">
        <f t="shared" si="35"/>
        <v>3</v>
      </c>
      <c r="H49" s="153">
        <f>COUNTIF(BK49:DB49,"S")</f>
        <v>0</v>
      </c>
      <c r="I49" s="197">
        <f>SUM(BK49:DB49)</f>
        <v>116</v>
      </c>
      <c r="J49" s="155">
        <f>ABS(I49/C49)</f>
        <v>29</v>
      </c>
      <c r="K49" s="155">
        <f>ABS(I49*100/I1)</f>
        <v>3.391812865497076</v>
      </c>
      <c r="L49" s="154">
        <v>14</v>
      </c>
      <c r="M49" s="154">
        <f t="shared" si="36"/>
        <v>5</v>
      </c>
      <c r="N49" s="154">
        <f>SUM(O49:Q49)</f>
        <v>9</v>
      </c>
      <c r="O49" s="154">
        <f t="shared" si="37"/>
        <v>9</v>
      </c>
      <c r="P49" s="154">
        <f t="shared" si="38"/>
        <v>0</v>
      </c>
      <c r="Q49" s="178">
        <f t="shared" si="39"/>
        <v>0</v>
      </c>
      <c r="R49" s="186">
        <f t="shared" si="40"/>
        <v>0</v>
      </c>
      <c r="S49" s="179">
        <f t="shared" si="41"/>
        <v>0</v>
      </c>
      <c r="T49" s="179">
        <f t="shared" si="42"/>
        <v>0</v>
      </c>
      <c r="U49" s="153">
        <f>SUM(S49:T49)</f>
        <v>0</v>
      </c>
      <c r="V49" s="156">
        <f t="shared" si="43"/>
        <v>1</v>
      </c>
      <c r="W49" s="105"/>
      <c r="X49" s="153" t="s">
        <v>105</v>
      </c>
      <c r="Y49" s="153" t="s">
        <v>105</v>
      </c>
      <c r="Z49" s="153" t="s">
        <v>104</v>
      </c>
      <c r="AA49" s="153" t="s">
        <v>105</v>
      </c>
      <c r="AB49" s="153" t="s">
        <v>105</v>
      </c>
      <c r="AC49" s="153" t="s">
        <v>105</v>
      </c>
      <c r="AD49" s="153" t="s">
        <v>101</v>
      </c>
      <c r="AE49" s="153" t="s">
        <v>105</v>
      </c>
      <c r="AF49" s="153" t="s">
        <v>104</v>
      </c>
      <c r="AG49" s="153" t="s">
        <v>104</v>
      </c>
      <c r="AH49" s="153" t="s">
        <v>104</v>
      </c>
      <c r="AI49" s="153" t="s">
        <v>105</v>
      </c>
      <c r="AJ49" s="153" t="s">
        <v>105</v>
      </c>
      <c r="AK49" s="153" t="s">
        <v>105</v>
      </c>
      <c r="AL49" s="153" t="s">
        <v>122</v>
      </c>
      <c r="AM49" s="153" t="s">
        <v>122</v>
      </c>
      <c r="AN49" s="153" t="s">
        <v>122</v>
      </c>
      <c r="AO49" s="153" t="s">
        <v>122</v>
      </c>
      <c r="AP49" s="153" t="s">
        <v>122</v>
      </c>
      <c r="AQ49" s="153" t="s">
        <v>122</v>
      </c>
      <c r="AR49" s="153" t="s">
        <v>122</v>
      </c>
      <c r="AS49" s="153" t="s">
        <v>122</v>
      </c>
      <c r="AT49" s="153" t="s">
        <v>122</v>
      </c>
      <c r="AU49" s="153" t="s">
        <v>122</v>
      </c>
      <c r="AV49" s="153" t="s">
        <v>122</v>
      </c>
      <c r="AW49" s="153" t="s">
        <v>122</v>
      </c>
      <c r="AX49" s="153" t="s">
        <v>122</v>
      </c>
      <c r="AY49" s="153" t="s">
        <v>122</v>
      </c>
      <c r="AZ49" s="153" t="s">
        <v>122</v>
      </c>
      <c r="BA49" s="153" t="s">
        <v>122</v>
      </c>
      <c r="BB49" s="153" t="s">
        <v>122</v>
      </c>
      <c r="BC49" s="153" t="s">
        <v>122</v>
      </c>
      <c r="BD49" s="153" t="s">
        <v>122</v>
      </c>
      <c r="BE49" s="153" t="s">
        <v>122</v>
      </c>
      <c r="BF49" s="153" t="s">
        <v>122</v>
      </c>
      <c r="BG49" s="153" t="s">
        <v>122</v>
      </c>
      <c r="BH49" s="153" t="s">
        <v>122</v>
      </c>
      <c r="BI49" s="153" t="s">
        <v>122</v>
      </c>
      <c r="BJ49" s="105"/>
      <c r="BK49" s="191"/>
      <c r="BL49" s="153"/>
      <c r="BM49" s="153"/>
      <c r="BN49" s="153"/>
      <c r="BO49" s="153"/>
      <c r="BP49" s="153"/>
      <c r="BQ49" s="153">
        <v>65</v>
      </c>
      <c r="BR49" s="153"/>
      <c r="BS49" s="153">
        <v>15</v>
      </c>
      <c r="BT49" s="153">
        <v>6</v>
      </c>
      <c r="BU49" s="153">
        <v>30</v>
      </c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91"/>
      <c r="CW49" s="153"/>
      <c r="CX49" s="153"/>
      <c r="CY49" s="153"/>
      <c r="CZ49" s="153"/>
      <c r="DA49" s="153"/>
      <c r="DB49" s="158"/>
      <c r="DC49" s="111"/>
      <c r="DD49" s="157"/>
      <c r="DE49" s="153"/>
      <c r="DF49" s="153"/>
      <c r="DG49" s="153"/>
      <c r="DH49" s="153"/>
      <c r="DI49" s="153"/>
      <c r="DJ49" s="153" t="s">
        <v>106</v>
      </c>
      <c r="DK49" s="153"/>
      <c r="DL49" s="153" t="s">
        <v>107</v>
      </c>
      <c r="DM49" s="153" t="s">
        <v>107</v>
      </c>
      <c r="DN49" s="153" t="s">
        <v>107</v>
      </c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6"/>
      <c r="EL49" s="153"/>
      <c r="EM49" s="156"/>
      <c r="EN49" s="153"/>
      <c r="EO49" s="156"/>
      <c r="EP49" s="153"/>
      <c r="EQ49" s="153"/>
      <c r="ER49" s="159">
        <f t="shared" si="44"/>
        <v>0</v>
      </c>
      <c r="ES49" s="157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6"/>
      <c r="GA49" s="153"/>
      <c r="GB49" s="156"/>
      <c r="GC49" s="153"/>
      <c r="GD49" s="156"/>
      <c r="GE49" s="153"/>
      <c r="GF49" s="153"/>
      <c r="GG49" s="153"/>
      <c r="GH49" s="153"/>
      <c r="GI49" s="153"/>
      <c r="GJ49" s="158"/>
      <c r="GK49" s="159">
        <f t="shared" si="45"/>
        <v>1</v>
      </c>
      <c r="GL49" s="157"/>
      <c r="GM49" s="153"/>
      <c r="GN49" s="153"/>
      <c r="GO49" s="153"/>
      <c r="GP49" s="153"/>
      <c r="GQ49" s="153"/>
      <c r="GR49" s="153">
        <v>1</v>
      </c>
      <c r="GS49" s="153"/>
      <c r="GT49" s="153"/>
      <c r="GU49" s="153"/>
      <c r="GV49" s="153"/>
      <c r="GW49" s="153"/>
      <c r="GX49" s="153"/>
      <c r="GY49" s="153"/>
      <c r="GZ49" s="153"/>
      <c r="HA49" s="153"/>
      <c r="HB49" s="153"/>
      <c r="HC49" s="153"/>
      <c r="HD49" s="153"/>
      <c r="HE49" s="153"/>
      <c r="HF49" s="153"/>
      <c r="HG49" s="153"/>
      <c r="HH49" s="153"/>
      <c r="HI49" s="153"/>
      <c r="HJ49" s="153"/>
      <c r="HK49" s="153"/>
      <c r="HL49" s="153"/>
      <c r="HM49" s="153"/>
      <c r="HN49" s="153"/>
      <c r="HO49" s="153"/>
      <c r="HP49" s="153"/>
      <c r="HQ49" s="153"/>
      <c r="HR49" s="153"/>
      <c r="HS49" s="156"/>
      <c r="HT49" s="153"/>
      <c r="HU49" s="156"/>
      <c r="HV49" s="153"/>
      <c r="HW49" s="160"/>
      <c r="HX49" s="157"/>
      <c r="HY49" s="153"/>
      <c r="HZ49" s="153"/>
      <c r="IA49" s="153"/>
      <c r="IB49" s="153"/>
      <c r="IC49" s="160"/>
    </row>
    <row r="50" spans="1:237" s="161" customFormat="1" ht="12.75">
      <c r="A50" s="166" t="s">
        <v>77</v>
      </c>
      <c r="B50" s="150"/>
      <c r="C50" s="151">
        <f>COUNT(BK50:DB50)</f>
        <v>31</v>
      </c>
      <c r="D50" s="152">
        <f t="shared" si="33"/>
        <v>30</v>
      </c>
      <c r="E50" s="153">
        <f t="shared" si="47"/>
        <v>11</v>
      </c>
      <c r="F50" s="152">
        <f t="shared" si="34"/>
        <v>19</v>
      </c>
      <c r="G50" s="152">
        <f t="shared" si="35"/>
        <v>1</v>
      </c>
      <c r="H50" s="153">
        <f t="shared" si="48"/>
        <v>3</v>
      </c>
      <c r="I50" s="197">
        <f t="shared" si="49"/>
        <v>2442</v>
      </c>
      <c r="J50" s="155">
        <f t="shared" si="50"/>
        <v>78.7741935483871</v>
      </c>
      <c r="K50" s="155">
        <f>ABS(I50*100/I1)</f>
        <v>71.40350877192982</v>
      </c>
      <c r="L50" s="154">
        <f>K1</f>
        <v>38</v>
      </c>
      <c r="M50" s="178">
        <f t="shared" si="36"/>
        <v>31</v>
      </c>
      <c r="N50" s="154">
        <f t="shared" si="51"/>
        <v>5</v>
      </c>
      <c r="O50" s="154">
        <f t="shared" si="37"/>
        <v>0</v>
      </c>
      <c r="P50" s="154">
        <f t="shared" si="38"/>
        <v>1</v>
      </c>
      <c r="Q50" s="178">
        <f t="shared" si="39"/>
        <v>4</v>
      </c>
      <c r="R50" s="186">
        <f t="shared" si="40"/>
        <v>8</v>
      </c>
      <c r="S50" s="179">
        <f t="shared" si="41"/>
        <v>1</v>
      </c>
      <c r="T50" s="179">
        <f t="shared" si="42"/>
        <v>1</v>
      </c>
      <c r="U50" s="153">
        <f t="shared" si="52"/>
        <v>2</v>
      </c>
      <c r="V50" s="156">
        <f t="shared" si="43"/>
        <v>10</v>
      </c>
      <c r="W50" s="105"/>
      <c r="X50" s="157" t="s">
        <v>101</v>
      </c>
      <c r="Y50" s="153" t="s">
        <v>101</v>
      </c>
      <c r="Z50" s="153" t="s">
        <v>101</v>
      </c>
      <c r="AA50" s="153" t="s">
        <v>101</v>
      </c>
      <c r="AB50" s="153" t="s">
        <v>101</v>
      </c>
      <c r="AC50" s="153" t="s">
        <v>101</v>
      </c>
      <c r="AD50" s="153" t="s">
        <v>103</v>
      </c>
      <c r="AE50" s="153" t="s">
        <v>101</v>
      </c>
      <c r="AF50" s="153" t="s">
        <v>104</v>
      </c>
      <c r="AG50" s="153" t="s">
        <v>102</v>
      </c>
      <c r="AH50" s="153" t="s">
        <v>102</v>
      </c>
      <c r="AI50" s="153" t="s">
        <v>101</v>
      </c>
      <c r="AJ50" s="153" t="s">
        <v>101</v>
      </c>
      <c r="AK50" s="153" t="s">
        <v>101</v>
      </c>
      <c r="AL50" s="153" t="s">
        <v>101</v>
      </c>
      <c r="AM50" s="153" t="s">
        <v>101</v>
      </c>
      <c r="AN50" s="153" t="s">
        <v>101</v>
      </c>
      <c r="AO50" s="153" t="s">
        <v>102</v>
      </c>
      <c r="AP50" s="153" t="s">
        <v>101</v>
      </c>
      <c r="AQ50" s="153" t="s">
        <v>101</v>
      </c>
      <c r="AR50" s="153" t="s">
        <v>101</v>
      </c>
      <c r="AS50" s="153" t="s">
        <v>101</v>
      </c>
      <c r="AT50" s="153" t="s">
        <v>101</v>
      </c>
      <c r="AU50" s="153" t="s">
        <v>101</v>
      </c>
      <c r="AV50" s="153" t="s">
        <v>101</v>
      </c>
      <c r="AW50" s="153" t="s">
        <v>101</v>
      </c>
      <c r="AX50" s="153" t="s">
        <v>101</v>
      </c>
      <c r="AY50" s="153" t="s">
        <v>101</v>
      </c>
      <c r="AZ50" s="153" t="s">
        <v>102</v>
      </c>
      <c r="BA50" s="153" t="s">
        <v>101</v>
      </c>
      <c r="BB50" s="153" t="s">
        <v>101</v>
      </c>
      <c r="BC50" s="153" t="s">
        <v>101</v>
      </c>
      <c r="BD50" s="167"/>
      <c r="BE50" s="156" t="s">
        <v>101</v>
      </c>
      <c r="BF50" s="153" t="s">
        <v>101</v>
      </c>
      <c r="BG50" s="156" t="s">
        <v>101</v>
      </c>
      <c r="BH50" s="167"/>
      <c r="BI50" s="156" t="s">
        <v>101</v>
      </c>
      <c r="BJ50" s="105"/>
      <c r="BK50" s="191">
        <v>81</v>
      </c>
      <c r="BL50" s="153">
        <v>90</v>
      </c>
      <c r="BM50" s="153">
        <v>90</v>
      </c>
      <c r="BN50" s="153">
        <v>59</v>
      </c>
      <c r="BO50" s="153">
        <v>75</v>
      </c>
      <c r="BP50" s="153">
        <v>84</v>
      </c>
      <c r="BQ50" s="153"/>
      <c r="BR50" s="153">
        <v>88</v>
      </c>
      <c r="BS50" s="181">
        <v>26</v>
      </c>
      <c r="BT50" s="169" t="s">
        <v>102</v>
      </c>
      <c r="BU50" s="153"/>
      <c r="BV50" s="153">
        <v>90</v>
      </c>
      <c r="BW50" s="153">
        <v>87</v>
      </c>
      <c r="BX50" s="153">
        <v>90</v>
      </c>
      <c r="BY50" s="153">
        <v>81</v>
      </c>
      <c r="BZ50" s="153">
        <v>85</v>
      </c>
      <c r="CA50" s="181">
        <v>90</v>
      </c>
      <c r="CB50" s="169" t="s">
        <v>102</v>
      </c>
      <c r="CC50" s="153">
        <v>90</v>
      </c>
      <c r="CD50" s="153">
        <v>70</v>
      </c>
      <c r="CE50" s="153">
        <v>90</v>
      </c>
      <c r="CF50" s="153">
        <v>82</v>
      </c>
      <c r="CG50" s="153">
        <v>90</v>
      </c>
      <c r="CH50" s="153">
        <v>90</v>
      </c>
      <c r="CI50" s="153">
        <v>83</v>
      </c>
      <c r="CJ50" s="153">
        <v>75</v>
      </c>
      <c r="CK50" s="153">
        <v>64</v>
      </c>
      <c r="CL50" s="153">
        <v>78</v>
      </c>
      <c r="CM50" s="169" t="s">
        <v>102</v>
      </c>
      <c r="CN50" s="153">
        <v>72</v>
      </c>
      <c r="CO50" s="153">
        <v>89</v>
      </c>
      <c r="CP50" s="153">
        <v>90</v>
      </c>
      <c r="CQ50" s="153"/>
      <c r="CR50" s="156">
        <v>50</v>
      </c>
      <c r="CS50" s="153">
        <v>64</v>
      </c>
      <c r="CT50" s="156">
        <v>59</v>
      </c>
      <c r="CU50" s="153"/>
      <c r="CV50" s="191">
        <v>90</v>
      </c>
      <c r="CW50" s="153"/>
      <c r="CX50" s="153"/>
      <c r="CY50" s="153"/>
      <c r="CZ50" s="153"/>
      <c r="DA50" s="153"/>
      <c r="DB50" s="158"/>
      <c r="DC50" s="111"/>
      <c r="DD50" s="157" t="s">
        <v>106</v>
      </c>
      <c r="DE50" s="153"/>
      <c r="DF50" s="153"/>
      <c r="DG50" s="153" t="s">
        <v>106</v>
      </c>
      <c r="DH50" s="153" t="s">
        <v>106</v>
      </c>
      <c r="DI50" s="153" t="s">
        <v>106</v>
      </c>
      <c r="DJ50" s="153"/>
      <c r="DK50" s="153" t="s">
        <v>106</v>
      </c>
      <c r="DL50" s="153" t="s">
        <v>107</v>
      </c>
      <c r="DM50" s="153"/>
      <c r="DN50" s="153"/>
      <c r="DO50" s="153"/>
      <c r="DP50" s="153" t="s">
        <v>106</v>
      </c>
      <c r="DQ50" s="153"/>
      <c r="DR50" s="153" t="s">
        <v>106</v>
      </c>
      <c r="DS50" s="153" t="s">
        <v>106</v>
      </c>
      <c r="DT50" s="153"/>
      <c r="DU50" s="153"/>
      <c r="DV50" s="153"/>
      <c r="DW50" s="153" t="s">
        <v>106</v>
      </c>
      <c r="DX50" s="153"/>
      <c r="DY50" s="153" t="s">
        <v>106</v>
      </c>
      <c r="DZ50" s="153"/>
      <c r="EA50" s="153"/>
      <c r="EB50" s="153" t="s">
        <v>106</v>
      </c>
      <c r="EC50" s="153" t="s">
        <v>106</v>
      </c>
      <c r="ED50" s="153" t="s">
        <v>106</v>
      </c>
      <c r="EE50" s="153" t="s">
        <v>106</v>
      </c>
      <c r="EF50" s="153"/>
      <c r="EG50" s="153" t="s">
        <v>106</v>
      </c>
      <c r="EH50" s="153" t="s">
        <v>106</v>
      </c>
      <c r="EI50" s="153"/>
      <c r="EJ50" s="153"/>
      <c r="EK50" s="156" t="s">
        <v>106</v>
      </c>
      <c r="EL50" s="153" t="s">
        <v>106</v>
      </c>
      <c r="EM50" s="156" t="s">
        <v>106</v>
      </c>
      <c r="EN50" s="153"/>
      <c r="EO50" s="156"/>
      <c r="EP50" s="153"/>
      <c r="EQ50" s="153"/>
      <c r="ER50" s="159">
        <f t="shared" si="44"/>
        <v>10</v>
      </c>
      <c r="ES50" s="157"/>
      <c r="ET50" s="153"/>
      <c r="EU50" s="153"/>
      <c r="EV50" s="153"/>
      <c r="EW50" s="153"/>
      <c r="EX50" s="153"/>
      <c r="EY50" s="153"/>
      <c r="EZ50" s="171">
        <v>1</v>
      </c>
      <c r="FA50" s="170" t="s">
        <v>108</v>
      </c>
      <c r="FB50" s="169" t="s">
        <v>102</v>
      </c>
      <c r="FC50" s="169" t="s">
        <v>102</v>
      </c>
      <c r="FD50" s="163"/>
      <c r="FE50" s="163"/>
      <c r="FF50" s="153"/>
      <c r="FG50" s="153"/>
      <c r="FH50" s="153"/>
      <c r="FI50" s="170">
        <v>2</v>
      </c>
      <c r="FJ50" s="169" t="s">
        <v>102</v>
      </c>
      <c r="FK50" s="167">
        <v>1</v>
      </c>
      <c r="FL50" s="153"/>
      <c r="FM50" s="167">
        <v>1</v>
      </c>
      <c r="FN50" s="153"/>
      <c r="FO50" s="153"/>
      <c r="FP50" s="153"/>
      <c r="FQ50" s="167">
        <v>1</v>
      </c>
      <c r="FR50" s="153"/>
      <c r="FS50" s="167">
        <v>1</v>
      </c>
      <c r="FT50" s="171">
        <v>1</v>
      </c>
      <c r="FU50" s="169" t="s">
        <v>102</v>
      </c>
      <c r="FV50" s="153"/>
      <c r="FW50" s="167">
        <v>1</v>
      </c>
      <c r="FX50" s="153"/>
      <c r="FY50" s="153"/>
      <c r="FZ50" s="156"/>
      <c r="GA50" s="153"/>
      <c r="GB50" s="156"/>
      <c r="GC50" s="153"/>
      <c r="GD50" s="194">
        <v>1</v>
      </c>
      <c r="GE50" s="153"/>
      <c r="GF50" s="153"/>
      <c r="GG50" s="153"/>
      <c r="GH50" s="153"/>
      <c r="GI50" s="153"/>
      <c r="GJ50" s="158"/>
      <c r="GK50" s="159">
        <f t="shared" si="45"/>
        <v>10</v>
      </c>
      <c r="GL50" s="157">
        <v>1</v>
      </c>
      <c r="GM50" s="153"/>
      <c r="GN50" s="153"/>
      <c r="GO50" s="153"/>
      <c r="GP50" s="153">
        <v>1</v>
      </c>
      <c r="GQ50" s="153"/>
      <c r="GR50" s="153"/>
      <c r="GS50" s="153"/>
      <c r="GT50" s="153"/>
      <c r="GU50" s="153"/>
      <c r="GV50" s="153"/>
      <c r="GW50" s="153">
        <v>2</v>
      </c>
      <c r="GX50" s="153">
        <v>1</v>
      </c>
      <c r="GY50" s="153">
        <v>1</v>
      </c>
      <c r="GZ50" s="153"/>
      <c r="HA50" s="153"/>
      <c r="HB50" s="153"/>
      <c r="HC50" s="153"/>
      <c r="HD50" s="153"/>
      <c r="HE50" s="153"/>
      <c r="HF50" s="153"/>
      <c r="HG50" s="153"/>
      <c r="HH50" s="153"/>
      <c r="HI50" s="153">
        <v>1</v>
      </c>
      <c r="HJ50" s="153"/>
      <c r="HK50" s="153"/>
      <c r="HL50" s="153"/>
      <c r="HM50" s="153"/>
      <c r="HN50" s="153"/>
      <c r="HO50" s="153">
        <v>3</v>
      </c>
      <c r="HP50" s="153"/>
      <c r="HQ50" s="153"/>
      <c r="HR50" s="153"/>
      <c r="HS50" s="156"/>
      <c r="HT50" s="153"/>
      <c r="HU50" s="156"/>
      <c r="HV50" s="153"/>
      <c r="HW50" s="160"/>
      <c r="HX50" s="157"/>
      <c r="HY50" s="153"/>
      <c r="HZ50" s="153"/>
      <c r="IA50" s="153"/>
      <c r="IB50" s="153"/>
      <c r="IC50" s="160"/>
    </row>
    <row r="51" spans="1:237" s="161" customFormat="1" ht="12.75">
      <c r="A51" s="149" t="s">
        <v>119</v>
      </c>
      <c r="B51" s="150"/>
      <c r="C51" s="151">
        <f t="shared" si="46"/>
        <v>0</v>
      </c>
      <c r="D51" s="152">
        <f t="shared" si="33"/>
        <v>0</v>
      </c>
      <c r="E51" s="153">
        <f t="shared" si="47"/>
        <v>0</v>
      </c>
      <c r="F51" s="152">
        <f t="shared" si="34"/>
        <v>0</v>
      </c>
      <c r="G51" s="152">
        <f t="shared" si="35"/>
        <v>0</v>
      </c>
      <c r="H51" s="153">
        <f t="shared" si="48"/>
        <v>0</v>
      </c>
      <c r="I51" s="154">
        <f t="shared" si="49"/>
        <v>0</v>
      </c>
      <c r="J51" s="155" t="e">
        <f t="shared" si="50"/>
        <v>#DIV/0!</v>
      </c>
      <c r="K51" s="155">
        <f>ABS(I51*100/I1)</f>
        <v>0</v>
      </c>
      <c r="L51" s="154">
        <f>K1</f>
        <v>38</v>
      </c>
      <c r="M51" s="154">
        <f t="shared" si="36"/>
        <v>0</v>
      </c>
      <c r="N51" s="154">
        <f t="shared" si="51"/>
        <v>0</v>
      </c>
      <c r="O51" s="154">
        <f t="shared" si="37"/>
        <v>0</v>
      </c>
      <c r="P51" s="154">
        <f t="shared" si="38"/>
        <v>0</v>
      </c>
      <c r="Q51" s="178">
        <f t="shared" si="39"/>
        <v>0</v>
      </c>
      <c r="R51" s="186">
        <f t="shared" si="40"/>
        <v>0</v>
      </c>
      <c r="S51" s="179">
        <f t="shared" si="41"/>
        <v>0</v>
      </c>
      <c r="T51" s="179">
        <f t="shared" si="42"/>
        <v>0</v>
      </c>
      <c r="U51" s="153">
        <f t="shared" si="52"/>
        <v>0</v>
      </c>
      <c r="V51" s="156">
        <f t="shared" si="43"/>
        <v>2</v>
      </c>
      <c r="W51" s="105"/>
      <c r="X51" s="157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05"/>
      <c r="BK51" s="157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6"/>
      <c r="CS51" s="153"/>
      <c r="CT51" s="156"/>
      <c r="CU51" s="153"/>
      <c r="CV51" s="153"/>
      <c r="CW51" s="153"/>
      <c r="CX51" s="153"/>
      <c r="CY51" s="153"/>
      <c r="CZ51" s="153"/>
      <c r="DA51" s="153"/>
      <c r="DB51" s="158"/>
      <c r="DC51" s="111"/>
      <c r="DD51" s="157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6"/>
      <c r="EL51" s="153"/>
      <c r="EM51" s="156"/>
      <c r="EN51" s="153"/>
      <c r="EO51" s="156"/>
      <c r="EP51" s="153"/>
      <c r="EQ51" s="153"/>
      <c r="ER51" s="159">
        <f t="shared" si="44"/>
        <v>0</v>
      </c>
      <c r="ES51" s="157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  <c r="FH51" s="153"/>
      <c r="FI51" s="153"/>
      <c r="FJ51" s="153"/>
      <c r="FK51" s="153"/>
      <c r="FL51" s="153"/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153"/>
      <c r="FY51" s="153"/>
      <c r="FZ51" s="156"/>
      <c r="GA51" s="153"/>
      <c r="GB51" s="156"/>
      <c r="GC51" s="153"/>
      <c r="GD51" s="156"/>
      <c r="GE51" s="153"/>
      <c r="GF51" s="153"/>
      <c r="GG51" s="153"/>
      <c r="GH51" s="153"/>
      <c r="GI51" s="153"/>
      <c r="GJ51" s="158"/>
      <c r="GK51" s="159">
        <f t="shared" si="45"/>
        <v>2</v>
      </c>
      <c r="GL51" s="157"/>
      <c r="GM51" s="153"/>
      <c r="GN51" s="153"/>
      <c r="GO51" s="153"/>
      <c r="GP51" s="153"/>
      <c r="GQ51" s="153"/>
      <c r="GR51" s="153"/>
      <c r="GS51" s="153"/>
      <c r="GT51" s="153"/>
      <c r="GU51" s="153"/>
      <c r="GV51" s="153"/>
      <c r="GW51" s="153">
        <v>1</v>
      </c>
      <c r="GX51" s="153"/>
      <c r="GY51" s="153"/>
      <c r="GZ51" s="153"/>
      <c r="HA51" s="153"/>
      <c r="HB51" s="153"/>
      <c r="HC51" s="153"/>
      <c r="HD51" s="153"/>
      <c r="HE51" s="153"/>
      <c r="HF51" s="153"/>
      <c r="HG51" s="153"/>
      <c r="HH51" s="153"/>
      <c r="HI51" s="153"/>
      <c r="HJ51" s="153"/>
      <c r="HK51" s="153"/>
      <c r="HL51" s="153"/>
      <c r="HM51" s="153"/>
      <c r="HN51" s="153"/>
      <c r="HO51" s="153"/>
      <c r="HP51" s="153"/>
      <c r="HQ51" s="153"/>
      <c r="HR51" s="153"/>
      <c r="HS51" s="156"/>
      <c r="HT51" s="153">
        <v>1</v>
      </c>
      <c r="HU51" s="156"/>
      <c r="HV51" s="153"/>
      <c r="HW51" s="160"/>
      <c r="HX51" s="157"/>
      <c r="HY51" s="153"/>
      <c r="HZ51" s="153"/>
      <c r="IA51" s="153"/>
      <c r="IB51" s="153"/>
      <c r="IC51" s="160"/>
    </row>
    <row r="52" spans="1:237" ht="12.75" customHeight="1" hidden="1">
      <c r="A52" s="108"/>
      <c r="B52" s="76"/>
      <c r="C52" s="23">
        <f t="shared" si="46"/>
        <v>0</v>
      </c>
      <c r="D52" s="17">
        <f t="shared" si="33"/>
        <v>0</v>
      </c>
      <c r="E52" s="69">
        <f t="shared" si="47"/>
        <v>0</v>
      </c>
      <c r="F52" s="17">
        <f t="shared" si="34"/>
        <v>0</v>
      </c>
      <c r="G52" s="17">
        <f t="shared" si="35"/>
        <v>0</v>
      </c>
      <c r="H52" s="69">
        <f t="shared" si="48"/>
        <v>0</v>
      </c>
      <c r="I52" s="70">
        <f t="shared" si="49"/>
        <v>0</v>
      </c>
      <c r="J52" s="71" t="e">
        <f t="shared" si="50"/>
        <v>#DIV/0!</v>
      </c>
      <c r="K52" s="71">
        <f>ABS(I52*100/I1)</f>
        <v>0</v>
      </c>
      <c r="L52" s="70">
        <f>K1</f>
        <v>38</v>
      </c>
      <c r="M52" s="70">
        <f t="shared" si="36"/>
        <v>0</v>
      </c>
      <c r="N52" s="70">
        <f t="shared" si="51"/>
        <v>0</v>
      </c>
      <c r="O52" s="70">
        <f t="shared" si="37"/>
        <v>0</v>
      </c>
      <c r="P52" s="70">
        <f t="shared" si="38"/>
        <v>0</v>
      </c>
      <c r="Q52" s="70">
        <f t="shared" si="39"/>
        <v>0</v>
      </c>
      <c r="R52" s="72">
        <f t="shared" si="40"/>
        <v>0</v>
      </c>
      <c r="S52" s="69">
        <f t="shared" si="41"/>
        <v>0</v>
      </c>
      <c r="T52" s="69">
        <f t="shared" si="42"/>
        <v>0</v>
      </c>
      <c r="U52" s="69">
        <f t="shared" si="52"/>
        <v>0</v>
      </c>
      <c r="V52" s="73">
        <f t="shared" si="43"/>
        <v>0</v>
      </c>
      <c r="W52" s="105"/>
      <c r="X52" s="10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73"/>
      <c r="BF52" s="69"/>
      <c r="BG52" s="73"/>
      <c r="BH52" s="69"/>
      <c r="BI52" s="73"/>
      <c r="BJ52" s="105"/>
      <c r="BK52" s="10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73"/>
      <c r="CS52" s="69"/>
      <c r="CT52" s="73"/>
      <c r="CU52" s="69"/>
      <c r="CV52" s="73"/>
      <c r="CW52" s="69"/>
      <c r="CX52" s="69"/>
      <c r="CY52" s="69"/>
      <c r="CZ52" s="69"/>
      <c r="DA52" s="69"/>
      <c r="DB52" s="110"/>
      <c r="DC52" s="111"/>
      <c r="DD52" s="10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73"/>
      <c r="EL52" s="69"/>
      <c r="EM52" s="73"/>
      <c r="EN52" s="69"/>
      <c r="EO52" s="73"/>
      <c r="EP52" s="69"/>
      <c r="EQ52" s="69"/>
      <c r="ER52" s="107">
        <f t="shared" si="44"/>
        <v>0</v>
      </c>
      <c r="ES52" s="69"/>
      <c r="ET52" s="69"/>
      <c r="EU52" s="69"/>
      <c r="EV52" s="69"/>
      <c r="EW52" s="69"/>
      <c r="EX52" s="69"/>
      <c r="EY52" s="69"/>
      <c r="EZ52" s="78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73"/>
      <c r="GA52" s="69"/>
      <c r="GB52" s="73"/>
      <c r="GC52" s="69"/>
      <c r="GD52" s="73"/>
      <c r="GE52" s="69"/>
      <c r="GF52" s="69"/>
      <c r="GG52" s="69"/>
      <c r="GH52" s="69"/>
      <c r="GI52" s="69"/>
      <c r="GJ52" s="110"/>
      <c r="GK52" s="107">
        <f t="shared" si="45"/>
        <v>0</v>
      </c>
      <c r="GL52" s="10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73"/>
      <c r="HT52" s="69"/>
      <c r="HU52" s="73"/>
      <c r="HV52" s="69"/>
      <c r="HW52" s="112"/>
      <c r="HX52" s="109"/>
      <c r="HY52" s="69"/>
      <c r="HZ52" s="69"/>
      <c r="IA52" s="69"/>
      <c r="IB52" s="69"/>
      <c r="IC52" s="112"/>
    </row>
    <row r="53" spans="1:237" ht="12.75" hidden="1">
      <c r="A53" s="77"/>
      <c r="B53" s="76"/>
      <c r="C53" s="23">
        <f t="shared" si="46"/>
        <v>0</v>
      </c>
      <c r="D53" s="17">
        <f t="shared" si="33"/>
        <v>0</v>
      </c>
      <c r="E53" s="69">
        <f t="shared" si="47"/>
        <v>0</v>
      </c>
      <c r="F53" s="17">
        <f t="shared" si="34"/>
        <v>0</v>
      </c>
      <c r="G53" s="17">
        <f t="shared" si="35"/>
        <v>0</v>
      </c>
      <c r="H53" s="69">
        <f t="shared" si="48"/>
        <v>0</v>
      </c>
      <c r="I53" s="70">
        <f t="shared" si="49"/>
        <v>0</v>
      </c>
      <c r="J53" s="71" t="e">
        <f t="shared" si="50"/>
        <v>#DIV/0!</v>
      </c>
      <c r="K53" s="71">
        <f>ABS(I53*100/I1)</f>
        <v>0</v>
      </c>
      <c r="L53" s="70">
        <f>K1</f>
        <v>38</v>
      </c>
      <c r="M53" s="70">
        <f t="shared" si="36"/>
        <v>0</v>
      </c>
      <c r="N53" s="70">
        <f t="shared" si="51"/>
        <v>0</v>
      </c>
      <c r="O53" s="70">
        <f t="shared" si="37"/>
        <v>0</v>
      </c>
      <c r="P53" s="70">
        <f t="shared" si="38"/>
        <v>0</v>
      </c>
      <c r="Q53" s="70">
        <f t="shared" si="39"/>
        <v>0</v>
      </c>
      <c r="R53" s="72">
        <f t="shared" si="40"/>
        <v>0</v>
      </c>
      <c r="S53" s="69">
        <f t="shared" si="41"/>
        <v>0</v>
      </c>
      <c r="T53" s="69">
        <f t="shared" si="42"/>
        <v>0</v>
      </c>
      <c r="U53" s="69">
        <f t="shared" si="52"/>
        <v>0</v>
      </c>
      <c r="V53" s="73">
        <f t="shared" si="43"/>
        <v>0</v>
      </c>
      <c r="W53" s="105"/>
      <c r="X53" s="109"/>
      <c r="Y53" s="69"/>
      <c r="Z53" s="69"/>
      <c r="AA53" s="69"/>
      <c r="AB53" s="69"/>
      <c r="AC53" s="140"/>
      <c r="AD53" s="69"/>
      <c r="AE53" s="69"/>
      <c r="AF53" s="69"/>
      <c r="AG53" s="69"/>
      <c r="AH53" s="69"/>
      <c r="AI53" s="69"/>
      <c r="AJ53" s="140"/>
      <c r="AK53" s="69"/>
      <c r="AL53" s="69"/>
      <c r="AM53" s="69"/>
      <c r="AN53" s="69"/>
      <c r="AO53" s="69"/>
      <c r="AP53" s="69"/>
      <c r="AQ53" s="140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73"/>
      <c r="BF53" s="69"/>
      <c r="BG53" s="73"/>
      <c r="BH53" s="69"/>
      <c r="BI53" s="73"/>
      <c r="BJ53" s="105"/>
      <c r="BK53" s="109"/>
      <c r="BL53" s="69"/>
      <c r="BM53" s="69"/>
      <c r="BN53" s="69"/>
      <c r="BO53" s="69"/>
      <c r="BP53" s="140"/>
      <c r="BQ53" s="69"/>
      <c r="BR53" s="69"/>
      <c r="BS53" s="69"/>
      <c r="BT53" s="69"/>
      <c r="BU53" s="69"/>
      <c r="BV53" s="69"/>
      <c r="BW53" s="140"/>
      <c r="BX53" s="69"/>
      <c r="BY53" s="69"/>
      <c r="BZ53" s="69"/>
      <c r="CA53" s="69"/>
      <c r="CB53" s="69"/>
      <c r="CC53" s="69"/>
      <c r="CD53" s="140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73"/>
      <c r="CS53" s="69"/>
      <c r="CT53" s="73"/>
      <c r="CU53" s="69"/>
      <c r="CV53" s="73"/>
      <c r="CW53" s="69"/>
      <c r="CX53" s="69"/>
      <c r="CY53" s="69"/>
      <c r="CZ53" s="69"/>
      <c r="DA53" s="69"/>
      <c r="DB53" s="110"/>
      <c r="DC53" s="111"/>
      <c r="DD53" s="10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73"/>
      <c r="EL53" s="69"/>
      <c r="EM53" s="73"/>
      <c r="EN53" s="69"/>
      <c r="EO53" s="73"/>
      <c r="EP53" s="69"/>
      <c r="EQ53" s="69"/>
      <c r="ER53" s="107">
        <f t="shared" si="44"/>
        <v>0</v>
      </c>
      <c r="ES53" s="69"/>
      <c r="ET53" s="69"/>
      <c r="EU53" s="69"/>
      <c r="EV53" s="69"/>
      <c r="EW53" s="140"/>
      <c r="EX53" s="140"/>
      <c r="EY53" s="69"/>
      <c r="EZ53" s="69"/>
      <c r="FA53" s="69"/>
      <c r="FB53" s="69"/>
      <c r="FC53" s="69"/>
      <c r="FD53" s="69"/>
      <c r="FE53" s="140"/>
      <c r="FF53" s="69"/>
      <c r="FG53" s="69"/>
      <c r="FH53" s="69"/>
      <c r="FI53" s="69"/>
      <c r="FJ53" s="69"/>
      <c r="FK53" s="69"/>
      <c r="FL53" s="140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73"/>
      <c r="GA53" s="69"/>
      <c r="GB53" s="73"/>
      <c r="GC53" s="69"/>
      <c r="GD53" s="69"/>
      <c r="GE53" s="69"/>
      <c r="GF53" s="69"/>
      <c r="GG53" s="69"/>
      <c r="GH53" s="69"/>
      <c r="GI53" s="69"/>
      <c r="GJ53" s="110"/>
      <c r="GK53" s="107">
        <f t="shared" si="45"/>
        <v>0</v>
      </c>
      <c r="GL53" s="10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73"/>
      <c r="HT53" s="69"/>
      <c r="HU53" s="73"/>
      <c r="HV53" s="69"/>
      <c r="HW53" s="112"/>
      <c r="HX53" s="109"/>
      <c r="HY53" s="69"/>
      <c r="HZ53" s="69"/>
      <c r="IA53" s="69"/>
      <c r="IB53" s="69"/>
      <c r="IC53" s="112"/>
    </row>
    <row r="54" spans="1:237" ht="12.75" hidden="1">
      <c r="A54" s="108"/>
      <c r="B54" s="76"/>
      <c r="C54" s="23">
        <f t="shared" si="46"/>
        <v>0</v>
      </c>
      <c r="D54" s="17">
        <f t="shared" si="33"/>
        <v>0</v>
      </c>
      <c r="E54" s="69">
        <f t="shared" si="47"/>
        <v>0</v>
      </c>
      <c r="F54" s="17">
        <f t="shared" si="34"/>
        <v>0</v>
      </c>
      <c r="G54" s="17">
        <f t="shared" si="35"/>
        <v>0</v>
      </c>
      <c r="H54" s="69">
        <f t="shared" si="48"/>
        <v>0</v>
      </c>
      <c r="I54" s="70">
        <f t="shared" si="49"/>
        <v>0</v>
      </c>
      <c r="J54" s="71" t="e">
        <f t="shared" si="50"/>
        <v>#DIV/0!</v>
      </c>
      <c r="K54" s="71">
        <f>ABS(I54*100/I1)</f>
        <v>0</v>
      </c>
      <c r="L54" s="70">
        <f>K1</f>
        <v>38</v>
      </c>
      <c r="M54" s="70">
        <f t="shared" si="36"/>
        <v>0</v>
      </c>
      <c r="N54" s="70">
        <f t="shared" si="51"/>
        <v>0</v>
      </c>
      <c r="O54" s="70">
        <f t="shared" si="37"/>
        <v>0</v>
      </c>
      <c r="P54" s="70">
        <f t="shared" si="38"/>
        <v>0</v>
      </c>
      <c r="Q54" s="70">
        <f t="shared" si="39"/>
        <v>0</v>
      </c>
      <c r="R54" s="72">
        <f t="shared" si="40"/>
        <v>0</v>
      </c>
      <c r="S54" s="69">
        <f t="shared" si="41"/>
        <v>0</v>
      </c>
      <c r="T54" s="69">
        <f t="shared" si="42"/>
        <v>0</v>
      </c>
      <c r="U54" s="69">
        <f t="shared" si="52"/>
        <v>0</v>
      </c>
      <c r="V54" s="73">
        <f t="shared" si="43"/>
        <v>0</v>
      </c>
      <c r="W54" s="105"/>
      <c r="X54" s="10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73"/>
      <c r="BF54" s="69"/>
      <c r="BG54" s="73"/>
      <c r="BH54" s="69"/>
      <c r="BI54" s="73"/>
      <c r="BJ54" s="105"/>
      <c r="BK54" s="10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73"/>
      <c r="CS54" s="69"/>
      <c r="CT54" s="73"/>
      <c r="CU54" s="69"/>
      <c r="CV54" s="73"/>
      <c r="CW54" s="69"/>
      <c r="CX54" s="69"/>
      <c r="CY54" s="69"/>
      <c r="CZ54" s="69"/>
      <c r="DA54" s="69"/>
      <c r="DB54" s="110"/>
      <c r="DC54" s="111"/>
      <c r="DD54" s="10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128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73"/>
      <c r="EL54" s="69"/>
      <c r="EM54" s="73"/>
      <c r="EN54" s="69"/>
      <c r="EO54" s="73"/>
      <c r="EP54" s="69"/>
      <c r="EQ54" s="69"/>
      <c r="ER54" s="107">
        <f t="shared" si="44"/>
        <v>0</v>
      </c>
      <c r="ES54" s="10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73"/>
      <c r="GA54" s="69"/>
      <c r="GB54" s="73"/>
      <c r="GC54" s="69"/>
      <c r="GD54" s="73"/>
      <c r="GE54" s="69"/>
      <c r="GF54" s="69"/>
      <c r="GG54" s="69"/>
      <c r="GH54" s="69"/>
      <c r="GI54" s="69"/>
      <c r="GJ54" s="110"/>
      <c r="GK54" s="107">
        <f t="shared" si="45"/>
        <v>0</v>
      </c>
      <c r="GL54" s="10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73"/>
      <c r="HT54" s="69"/>
      <c r="HU54" s="73"/>
      <c r="HV54" s="69"/>
      <c r="HW54" s="112"/>
      <c r="HX54" s="109"/>
      <c r="HY54" s="69"/>
      <c r="HZ54" s="69"/>
      <c r="IA54" s="69"/>
      <c r="IB54" s="69"/>
      <c r="IC54" s="112"/>
    </row>
    <row r="55" spans="1:237" ht="12.75" hidden="1">
      <c r="A55" s="77"/>
      <c r="B55" s="76"/>
      <c r="C55" s="23">
        <f t="shared" si="46"/>
        <v>0</v>
      </c>
      <c r="D55" s="17">
        <f t="shared" si="33"/>
        <v>0</v>
      </c>
      <c r="E55" s="69">
        <f t="shared" si="47"/>
        <v>0</v>
      </c>
      <c r="F55" s="17">
        <f t="shared" si="34"/>
        <v>0</v>
      </c>
      <c r="G55" s="17">
        <f t="shared" si="35"/>
        <v>0</v>
      </c>
      <c r="H55" s="69">
        <f t="shared" si="48"/>
        <v>0</v>
      </c>
      <c r="I55" s="70">
        <f t="shared" si="49"/>
        <v>0</v>
      </c>
      <c r="J55" s="71" t="e">
        <f t="shared" si="50"/>
        <v>#DIV/0!</v>
      </c>
      <c r="K55" s="71">
        <f aca="true" t="shared" si="53" ref="K55:K62">ABS(I55*100/I1)</f>
        <v>0</v>
      </c>
      <c r="L55" s="70">
        <f>K1</f>
        <v>38</v>
      </c>
      <c r="M55" s="70">
        <f t="shared" si="36"/>
        <v>0</v>
      </c>
      <c r="N55" s="70">
        <f t="shared" si="51"/>
        <v>0</v>
      </c>
      <c r="O55" s="70">
        <f t="shared" si="37"/>
        <v>0</v>
      </c>
      <c r="P55" s="70">
        <f t="shared" si="38"/>
        <v>0</v>
      </c>
      <c r="Q55" s="70">
        <f t="shared" si="39"/>
        <v>0</v>
      </c>
      <c r="R55" s="72">
        <f t="shared" si="40"/>
        <v>0</v>
      </c>
      <c r="S55" s="69">
        <f t="shared" si="41"/>
        <v>0</v>
      </c>
      <c r="T55" s="69">
        <f t="shared" si="42"/>
        <v>0</v>
      </c>
      <c r="U55" s="69">
        <f t="shared" si="52"/>
        <v>0</v>
      </c>
      <c r="V55" s="73">
        <f t="shared" si="43"/>
        <v>0</v>
      </c>
      <c r="W55" s="105"/>
      <c r="X55" s="10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73"/>
      <c r="BF55" s="69"/>
      <c r="BG55" s="73"/>
      <c r="BH55" s="69"/>
      <c r="BI55" s="73"/>
      <c r="BJ55" s="105"/>
      <c r="BK55" s="10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73"/>
      <c r="CS55" s="69"/>
      <c r="CT55" s="73"/>
      <c r="CU55" s="69"/>
      <c r="CV55" s="73"/>
      <c r="CW55" s="69"/>
      <c r="CX55" s="69"/>
      <c r="CY55" s="69"/>
      <c r="CZ55" s="69"/>
      <c r="DA55" s="69"/>
      <c r="DB55" s="110"/>
      <c r="DC55" s="111"/>
      <c r="DD55" s="10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73"/>
      <c r="EL55" s="69"/>
      <c r="EM55" s="73"/>
      <c r="EN55" s="69"/>
      <c r="EO55" s="73"/>
      <c r="EP55" s="69"/>
      <c r="EQ55" s="69"/>
      <c r="ER55" s="107">
        <f t="shared" si="44"/>
        <v>0</v>
      </c>
      <c r="ES55" s="10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73"/>
      <c r="GA55" s="69"/>
      <c r="GB55" s="73"/>
      <c r="GC55" s="69"/>
      <c r="GD55" s="73"/>
      <c r="GE55" s="69"/>
      <c r="GF55" s="69"/>
      <c r="GG55" s="69"/>
      <c r="GH55" s="69"/>
      <c r="GI55" s="69"/>
      <c r="GJ55" s="110"/>
      <c r="GK55" s="107">
        <f t="shared" si="45"/>
        <v>0</v>
      </c>
      <c r="GL55" s="10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73"/>
      <c r="HT55" s="69"/>
      <c r="HU55" s="73"/>
      <c r="HV55" s="69"/>
      <c r="HW55" s="112"/>
      <c r="HX55" s="109"/>
      <c r="HY55" s="69"/>
      <c r="HZ55" s="69"/>
      <c r="IA55" s="69"/>
      <c r="IB55" s="69"/>
      <c r="IC55" s="112"/>
    </row>
    <row r="56" spans="1:237" ht="12.75" hidden="1">
      <c r="A56" s="77"/>
      <c r="B56" s="76"/>
      <c r="C56" s="23">
        <f aca="true" t="shared" si="54" ref="C56:C62">COUNT(BK56:DB56)</f>
        <v>0</v>
      </c>
      <c r="D56" s="17">
        <f t="shared" si="33"/>
        <v>0</v>
      </c>
      <c r="E56" s="69">
        <f aca="true" t="shared" si="55" ref="E56:E62">COUNTIF(BK56:DB56,90)</f>
        <v>0</v>
      </c>
      <c r="F56" s="17">
        <f t="shared" si="34"/>
        <v>0</v>
      </c>
      <c r="G56" s="17">
        <f t="shared" si="35"/>
        <v>0</v>
      </c>
      <c r="H56" s="69">
        <f aca="true" t="shared" si="56" ref="H56:H62">COUNTIF(BK56:DB56,"S")</f>
        <v>0</v>
      </c>
      <c r="I56" s="70">
        <f aca="true" t="shared" si="57" ref="I56:I62">SUM(BK56:DB56)</f>
        <v>0</v>
      </c>
      <c r="J56" s="71" t="e">
        <f aca="true" t="shared" si="58" ref="J56:J62">ABS(I56/C56)</f>
        <v>#DIV/0!</v>
      </c>
      <c r="K56" s="71" t="e">
        <f t="shared" si="53"/>
        <v>#DIV/0!</v>
      </c>
      <c r="L56" s="70">
        <f>K1</f>
        <v>38</v>
      </c>
      <c r="M56" s="70">
        <f t="shared" si="36"/>
        <v>0</v>
      </c>
      <c r="N56" s="70">
        <f aca="true" t="shared" si="59" ref="N56:N62">SUM(O56:Q56)</f>
        <v>0</v>
      </c>
      <c r="O56" s="70">
        <f t="shared" si="37"/>
        <v>0</v>
      </c>
      <c r="P56" s="70">
        <f t="shared" si="38"/>
        <v>0</v>
      </c>
      <c r="Q56" s="70">
        <f t="shared" si="39"/>
        <v>0</v>
      </c>
      <c r="R56" s="72">
        <f t="shared" si="40"/>
        <v>0</v>
      </c>
      <c r="S56" s="69">
        <f t="shared" si="41"/>
        <v>0</v>
      </c>
      <c r="T56" s="69">
        <f t="shared" si="42"/>
        <v>0</v>
      </c>
      <c r="U56" s="69">
        <f aca="true" t="shared" si="60" ref="U56:U62">SUM(S56:T56)</f>
        <v>0</v>
      </c>
      <c r="V56" s="73">
        <f t="shared" si="43"/>
        <v>0</v>
      </c>
      <c r="W56" s="105"/>
      <c r="X56" s="10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73"/>
      <c r="BF56" s="69"/>
      <c r="BG56" s="73"/>
      <c r="BH56" s="69"/>
      <c r="BI56" s="73"/>
      <c r="BJ56" s="105"/>
      <c r="BK56" s="10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73"/>
      <c r="CS56" s="69"/>
      <c r="CT56" s="73"/>
      <c r="CU56" s="69"/>
      <c r="CV56" s="73"/>
      <c r="CW56" s="69"/>
      <c r="CX56" s="69"/>
      <c r="CY56" s="69"/>
      <c r="CZ56" s="69"/>
      <c r="DA56" s="69"/>
      <c r="DB56" s="110"/>
      <c r="DC56" s="111"/>
      <c r="DD56" s="10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73"/>
      <c r="EL56" s="69"/>
      <c r="EM56" s="73"/>
      <c r="EN56" s="69"/>
      <c r="EO56" s="73"/>
      <c r="EP56" s="69"/>
      <c r="EQ56" s="69"/>
      <c r="ER56" s="107">
        <f t="shared" si="44"/>
        <v>0</v>
      </c>
      <c r="ES56" s="10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73"/>
      <c r="GA56" s="69"/>
      <c r="GB56" s="73"/>
      <c r="GC56" s="69"/>
      <c r="GD56" s="73"/>
      <c r="GE56" s="69"/>
      <c r="GF56" s="69"/>
      <c r="GG56" s="69"/>
      <c r="GH56" s="69"/>
      <c r="GI56" s="69"/>
      <c r="GJ56" s="110"/>
      <c r="GK56" s="107">
        <f t="shared" si="45"/>
        <v>0</v>
      </c>
      <c r="GL56" s="10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73"/>
      <c r="HT56" s="69"/>
      <c r="HU56" s="73"/>
      <c r="HV56" s="69"/>
      <c r="HW56" s="112"/>
      <c r="HX56" s="109"/>
      <c r="HY56" s="69"/>
      <c r="HZ56" s="69"/>
      <c r="IA56" s="69"/>
      <c r="IB56" s="69"/>
      <c r="IC56" s="112"/>
    </row>
    <row r="57" spans="1:237" ht="12.75" hidden="1">
      <c r="A57" s="77"/>
      <c r="B57" s="76"/>
      <c r="C57" s="23">
        <f t="shared" si="54"/>
        <v>0</v>
      </c>
      <c r="D57" s="17">
        <f t="shared" si="33"/>
        <v>0</v>
      </c>
      <c r="E57" s="69">
        <f t="shared" si="55"/>
        <v>0</v>
      </c>
      <c r="F57" s="17">
        <f t="shared" si="34"/>
        <v>0</v>
      </c>
      <c r="G57" s="17">
        <f t="shared" si="35"/>
        <v>0</v>
      </c>
      <c r="H57" s="69">
        <f t="shared" si="56"/>
        <v>0</v>
      </c>
      <c r="I57" s="70">
        <f t="shared" si="57"/>
        <v>0</v>
      </c>
      <c r="J57" s="71" t="e">
        <f t="shared" si="58"/>
        <v>#DIV/0!</v>
      </c>
      <c r="K57" s="71" t="e">
        <f t="shared" si="53"/>
        <v>#VALUE!</v>
      </c>
      <c r="L57" s="70">
        <f>K1</f>
        <v>38</v>
      </c>
      <c r="M57" s="70">
        <f t="shared" si="36"/>
        <v>0</v>
      </c>
      <c r="N57" s="70">
        <f t="shared" si="59"/>
        <v>0</v>
      </c>
      <c r="O57" s="70">
        <f t="shared" si="37"/>
        <v>0</v>
      </c>
      <c r="P57" s="70">
        <f t="shared" si="38"/>
        <v>0</v>
      </c>
      <c r="Q57" s="70">
        <f t="shared" si="39"/>
        <v>0</v>
      </c>
      <c r="R57" s="72">
        <f t="shared" si="40"/>
        <v>0</v>
      </c>
      <c r="S57" s="69">
        <f t="shared" si="41"/>
        <v>0</v>
      </c>
      <c r="T57" s="69">
        <f t="shared" si="42"/>
        <v>0</v>
      </c>
      <c r="U57" s="69">
        <f t="shared" si="60"/>
        <v>0</v>
      </c>
      <c r="V57" s="73">
        <f t="shared" si="43"/>
        <v>0</v>
      </c>
      <c r="W57" s="105"/>
      <c r="X57" s="10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73"/>
      <c r="BF57" s="69"/>
      <c r="BG57" s="73"/>
      <c r="BH57" s="69"/>
      <c r="BI57" s="73"/>
      <c r="BJ57" s="105"/>
      <c r="BK57" s="10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73"/>
      <c r="CS57" s="69"/>
      <c r="CT57" s="73"/>
      <c r="CU57" s="69"/>
      <c r="CV57" s="73"/>
      <c r="CW57" s="69"/>
      <c r="CX57" s="69"/>
      <c r="CY57" s="69"/>
      <c r="CZ57" s="69"/>
      <c r="DA57" s="69"/>
      <c r="DB57" s="110"/>
      <c r="DC57" s="111"/>
      <c r="DD57" s="10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73"/>
      <c r="EL57" s="69"/>
      <c r="EM57" s="73"/>
      <c r="EN57" s="69"/>
      <c r="EO57" s="73"/>
      <c r="EP57" s="69"/>
      <c r="EQ57" s="69"/>
      <c r="ER57" s="107">
        <f t="shared" si="44"/>
        <v>0</v>
      </c>
      <c r="ES57" s="10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73"/>
      <c r="GA57" s="69"/>
      <c r="GB57" s="73"/>
      <c r="GC57" s="69"/>
      <c r="GD57" s="73"/>
      <c r="GE57" s="69"/>
      <c r="GF57" s="69"/>
      <c r="GG57" s="69"/>
      <c r="GH57" s="69"/>
      <c r="GI57" s="69"/>
      <c r="GJ57" s="110"/>
      <c r="GK57" s="107">
        <f t="shared" si="45"/>
        <v>0</v>
      </c>
      <c r="GL57" s="10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73"/>
      <c r="HT57" s="69"/>
      <c r="HU57" s="73"/>
      <c r="HV57" s="69"/>
      <c r="HW57" s="112"/>
      <c r="HX57" s="109"/>
      <c r="HY57" s="69"/>
      <c r="HZ57" s="69"/>
      <c r="IA57" s="69"/>
      <c r="IB57" s="69"/>
      <c r="IC57" s="112"/>
    </row>
    <row r="58" spans="1:237" ht="12.75" hidden="1">
      <c r="A58" s="77"/>
      <c r="B58" s="76"/>
      <c r="C58" s="23">
        <f t="shared" si="54"/>
        <v>0</v>
      </c>
      <c r="D58" s="17">
        <f t="shared" si="33"/>
        <v>0</v>
      </c>
      <c r="E58" s="69">
        <f t="shared" si="55"/>
        <v>0</v>
      </c>
      <c r="F58" s="17">
        <f t="shared" si="34"/>
        <v>0</v>
      </c>
      <c r="G58" s="17">
        <f t="shared" si="35"/>
        <v>0</v>
      </c>
      <c r="H58" s="69">
        <f t="shared" si="56"/>
        <v>0</v>
      </c>
      <c r="I58" s="70">
        <f t="shared" si="57"/>
        <v>0</v>
      </c>
      <c r="J58" s="71" t="e">
        <f t="shared" si="58"/>
        <v>#DIV/0!</v>
      </c>
      <c r="K58" s="71" t="e">
        <f t="shared" si="53"/>
        <v>#DIV/0!</v>
      </c>
      <c r="L58" s="70">
        <f>K1</f>
        <v>38</v>
      </c>
      <c r="M58" s="70">
        <f t="shared" si="36"/>
        <v>0</v>
      </c>
      <c r="N58" s="70">
        <f t="shared" si="59"/>
        <v>0</v>
      </c>
      <c r="O58" s="70">
        <f t="shared" si="37"/>
        <v>0</v>
      </c>
      <c r="P58" s="70">
        <f t="shared" si="38"/>
        <v>0</v>
      </c>
      <c r="Q58" s="70">
        <f t="shared" si="39"/>
        <v>0</v>
      </c>
      <c r="R58" s="72">
        <f t="shared" si="40"/>
        <v>0</v>
      </c>
      <c r="S58" s="69">
        <f t="shared" si="41"/>
        <v>0</v>
      </c>
      <c r="T58" s="69">
        <f t="shared" si="42"/>
        <v>0</v>
      </c>
      <c r="U58" s="69">
        <f t="shared" si="60"/>
        <v>0</v>
      </c>
      <c r="V58" s="73">
        <f t="shared" si="43"/>
        <v>0</v>
      </c>
      <c r="W58" s="105"/>
      <c r="X58" s="10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73"/>
      <c r="BF58" s="69"/>
      <c r="BG58" s="73"/>
      <c r="BH58" s="69"/>
      <c r="BI58" s="73"/>
      <c r="BJ58" s="105"/>
      <c r="BK58" s="10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73"/>
      <c r="CS58" s="69"/>
      <c r="CT58" s="73"/>
      <c r="CU58" s="69"/>
      <c r="CV58" s="73"/>
      <c r="CW58" s="69"/>
      <c r="CX58" s="69"/>
      <c r="CY58" s="69"/>
      <c r="CZ58" s="69"/>
      <c r="DA58" s="69"/>
      <c r="DB58" s="110"/>
      <c r="DC58" s="111"/>
      <c r="DD58" s="10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73"/>
      <c r="EL58" s="69"/>
      <c r="EM58" s="73"/>
      <c r="EN58" s="69"/>
      <c r="EO58" s="73"/>
      <c r="EP58" s="69"/>
      <c r="EQ58" s="69"/>
      <c r="ER58" s="107">
        <f t="shared" si="44"/>
        <v>0</v>
      </c>
      <c r="ES58" s="10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73"/>
      <c r="GA58" s="69"/>
      <c r="GB58" s="73"/>
      <c r="GC58" s="69"/>
      <c r="GD58" s="73"/>
      <c r="GE58" s="69"/>
      <c r="GF58" s="69"/>
      <c r="GG58" s="69"/>
      <c r="GH58" s="69"/>
      <c r="GI58" s="69"/>
      <c r="GJ58" s="110"/>
      <c r="GK58" s="107">
        <f t="shared" si="45"/>
        <v>0</v>
      </c>
      <c r="GL58" s="10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73"/>
      <c r="HT58" s="69"/>
      <c r="HU58" s="73"/>
      <c r="HV58" s="69"/>
      <c r="HW58" s="112"/>
      <c r="HX58" s="109"/>
      <c r="HY58" s="69"/>
      <c r="HZ58" s="69"/>
      <c r="IA58" s="69"/>
      <c r="IB58" s="69"/>
      <c r="IC58" s="112"/>
    </row>
    <row r="59" spans="1:237" ht="12.75" hidden="1">
      <c r="A59" s="77"/>
      <c r="B59" s="76"/>
      <c r="C59" s="23">
        <f t="shared" si="54"/>
        <v>0</v>
      </c>
      <c r="D59" s="17">
        <f t="shared" si="33"/>
        <v>0</v>
      </c>
      <c r="E59" s="69">
        <f t="shared" si="55"/>
        <v>0</v>
      </c>
      <c r="F59" s="17">
        <f t="shared" si="34"/>
        <v>0</v>
      </c>
      <c r="G59" s="17">
        <f t="shared" si="35"/>
        <v>0</v>
      </c>
      <c r="H59" s="69">
        <f t="shared" si="56"/>
        <v>0</v>
      </c>
      <c r="I59" s="70">
        <f t="shared" si="57"/>
        <v>0</v>
      </c>
      <c r="J59" s="71" t="e">
        <f t="shared" si="58"/>
        <v>#DIV/0!</v>
      </c>
      <c r="K59" s="71" t="e">
        <f t="shared" si="53"/>
        <v>#DIV/0!</v>
      </c>
      <c r="L59" s="70">
        <f>K1</f>
        <v>38</v>
      </c>
      <c r="M59" s="70">
        <f t="shared" si="36"/>
        <v>0</v>
      </c>
      <c r="N59" s="70">
        <f t="shared" si="59"/>
        <v>0</v>
      </c>
      <c r="O59" s="70">
        <f t="shared" si="37"/>
        <v>0</v>
      </c>
      <c r="P59" s="70">
        <f t="shared" si="38"/>
        <v>0</v>
      </c>
      <c r="Q59" s="70">
        <f t="shared" si="39"/>
        <v>0</v>
      </c>
      <c r="R59" s="72">
        <f t="shared" si="40"/>
        <v>0</v>
      </c>
      <c r="S59" s="69">
        <f t="shared" si="41"/>
        <v>0</v>
      </c>
      <c r="T59" s="69">
        <f t="shared" si="42"/>
        <v>0</v>
      </c>
      <c r="U59" s="69">
        <f t="shared" si="60"/>
        <v>0</v>
      </c>
      <c r="V59" s="73">
        <f t="shared" si="43"/>
        <v>0</v>
      </c>
      <c r="W59" s="105"/>
      <c r="X59" s="10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73"/>
      <c r="BF59" s="69"/>
      <c r="BG59" s="73"/>
      <c r="BH59" s="69"/>
      <c r="BI59" s="73"/>
      <c r="BJ59" s="105"/>
      <c r="BK59" s="10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73"/>
      <c r="CS59" s="69"/>
      <c r="CT59" s="73"/>
      <c r="CU59" s="69"/>
      <c r="CV59" s="73"/>
      <c r="CW59" s="69"/>
      <c r="CX59" s="69"/>
      <c r="CY59" s="69"/>
      <c r="CZ59" s="69"/>
      <c r="DA59" s="69"/>
      <c r="DB59" s="110"/>
      <c r="DC59" s="111"/>
      <c r="DD59" s="10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73"/>
      <c r="EL59" s="69"/>
      <c r="EM59" s="73"/>
      <c r="EN59" s="69"/>
      <c r="EO59" s="73"/>
      <c r="EP59" s="69"/>
      <c r="EQ59" s="69"/>
      <c r="ER59" s="107">
        <f t="shared" si="44"/>
        <v>0</v>
      </c>
      <c r="ES59" s="10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73"/>
      <c r="GA59" s="69"/>
      <c r="GB59" s="73"/>
      <c r="GC59" s="69"/>
      <c r="GD59" s="73"/>
      <c r="GE59" s="69"/>
      <c r="GF59" s="69"/>
      <c r="GG59" s="69"/>
      <c r="GH59" s="69"/>
      <c r="GI59" s="69"/>
      <c r="GJ59" s="110"/>
      <c r="GK59" s="107">
        <f t="shared" si="45"/>
        <v>0</v>
      </c>
      <c r="GL59" s="10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73"/>
      <c r="HT59" s="69"/>
      <c r="HU59" s="73"/>
      <c r="HV59" s="69"/>
      <c r="HW59" s="112"/>
      <c r="HX59" s="109"/>
      <c r="HY59" s="69"/>
      <c r="HZ59" s="69"/>
      <c r="IA59" s="69"/>
      <c r="IB59" s="69"/>
      <c r="IC59" s="112"/>
    </row>
    <row r="60" spans="1:237" ht="12.75" hidden="1">
      <c r="A60" s="77"/>
      <c r="B60" s="76"/>
      <c r="C60" s="23">
        <f t="shared" si="54"/>
        <v>0</v>
      </c>
      <c r="D60" s="17">
        <f t="shared" si="33"/>
        <v>0</v>
      </c>
      <c r="E60" s="69">
        <f t="shared" si="55"/>
        <v>0</v>
      </c>
      <c r="F60" s="17">
        <f t="shared" si="34"/>
        <v>0</v>
      </c>
      <c r="G60" s="17">
        <f t="shared" si="35"/>
        <v>0</v>
      </c>
      <c r="H60" s="69">
        <f t="shared" si="56"/>
        <v>0</v>
      </c>
      <c r="I60" s="70">
        <f t="shared" si="57"/>
        <v>0</v>
      </c>
      <c r="J60" s="71" t="e">
        <f t="shared" si="58"/>
        <v>#DIV/0!</v>
      </c>
      <c r="K60" s="71">
        <f t="shared" si="53"/>
        <v>0</v>
      </c>
      <c r="L60" s="70">
        <f>K1</f>
        <v>38</v>
      </c>
      <c r="M60" s="70">
        <f t="shared" si="36"/>
        <v>0</v>
      </c>
      <c r="N60" s="70">
        <f t="shared" si="59"/>
        <v>0</v>
      </c>
      <c r="O60" s="70">
        <f t="shared" si="37"/>
        <v>0</v>
      </c>
      <c r="P60" s="70">
        <f t="shared" si="38"/>
        <v>0</v>
      </c>
      <c r="Q60" s="70">
        <f t="shared" si="39"/>
        <v>0</v>
      </c>
      <c r="R60" s="72">
        <f t="shared" si="40"/>
        <v>0</v>
      </c>
      <c r="S60" s="69">
        <f t="shared" si="41"/>
        <v>0</v>
      </c>
      <c r="T60" s="69">
        <f t="shared" si="42"/>
        <v>0</v>
      </c>
      <c r="U60" s="69">
        <f t="shared" si="60"/>
        <v>0</v>
      </c>
      <c r="V60" s="73">
        <f t="shared" si="43"/>
        <v>0</v>
      </c>
      <c r="W60" s="105"/>
      <c r="X60" s="10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73"/>
      <c r="BF60" s="69"/>
      <c r="BG60" s="73"/>
      <c r="BH60" s="69"/>
      <c r="BI60" s="73"/>
      <c r="BJ60" s="105"/>
      <c r="BK60" s="10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73"/>
      <c r="CS60" s="69"/>
      <c r="CT60" s="73"/>
      <c r="CU60" s="69"/>
      <c r="CV60" s="73"/>
      <c r="CW60" s="69"/>
      <c r="CX60" s="69"/>
      <c r="CY60" s="69"/>
      <c r="CZ60" s="69"/>
      <c r="DA60" s="69"/>
      <c r="DB60" s="110"/>
      <c r="DC60" s="111"/>
      <c r="DD60" s="10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73"/>
      <c r="EL60" s="69"/>
      <c r="EM60" s="73"/>
      <c r="EN60" s="69"/>
      <c r="EO60" s="73"/>
      <c r="EP60" s="69"/>
      <c r="EQ60" s="69"/>
      <c r="ER60" s="107">
        <f t="shared" si="44"/>
        <v>0</v>
      </c>
      <c r="ES60" s="10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73"/>
      <c r="GA60" s="69"/>
      <c r="GB60" s="73"/>
      <c r="GC60" s="69"/>
      <c r="GD60" s="73"/>
      <c r="GE60" s="69"/>
      <c r="GF60" s="69"/>
      <c r="GG60" s="69"/>
      <c r="GH60" s="69"/>
      <c r="GI60" s="69"/>
      <c r="GJ60" s="110"/>
      <c r="GK60" s="107">
        <f t="shared" si="45"/>
        <v>0</v>
      </c>
      <c r="GL60" s="10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73"/>
      <c r="HT60" s="69"/>
      <c r="HU60" s="73"/>
      <c r="HV60" s="69"/>
      <c r="HW60" s="112"/>
      <c r="HX60" s="109"/>
      <c r="HY60" s="69"/>
      <c r="HZ60" s="69"/>
      <c r="IA60" s="69"/>
      <c r="IB60" s="69"/>
      <c r="IC60" s="112"/>
    </row>
    <row r="61" spans="1:237" ht="12.75" hidden="1">
      <c r="A61" s="77"/>
      <c r="B61" s="76"/>
      <c r="C61" s="23">
        <f t="shared" si="54"/>
        <v>0</v>
      </c>
      <c r="D61" s="17">
        <f t="shared" si="33"/>
        <v>0</v>
      </c>
      <c r="E61" s="69">
        <f t="shared" si="55"/>
        <v>0</v>
      </c>
      <c r="F61" s="17">
        <f t="shared" si="34"/>
        <v>0</v>
      </c>
      <c r="G61" s="17">
        <f t="shared" si="35"/>
        <v>0</v>
      </c>
      <c r="H61" s="69">
        <f t="shared" si="56"/>
        <v>0</v>
      </c>
      <c r="I61" s="70">
        <f t="shared" si="57"/>
        <v>0</v>
      </c>
      <c r="J61" s="71" t="e">
        <f t="shared" si="58"/>
        <v>#DIV/0!</v>
      </c>
      <c r="K61" s="71" t="e">
        <f t="shared" si="53"/>
        <v>#DIV/0!</v>
      </c>
      <c r="L61" s="70">
        <f>K1</f>
        <v>38</v>
      </c>
      <c r="M61" s="70">
        <f t="shared" si="36"/>
        <v>0</v>
      </c>
      <c r="N61" s="70">
        <f t="shared" si="59"/>
        <v>0</v>
      </c>
      <c r="O61" s="70">
        <f t="shared" si="37"/>
        <v>0</v>
      </c>
      <c r="P61" s="70">
        <f t="shared" si="38"/>
        <v>0</v>
      </c>
      <c r="Q61" s="70">
        <f t="shared" si="39"/>
        <v>0</v>
      </c>
      <c r="R61" s="72">
        <f t="shared" si="40"/>
        <v>0</v>
      </c>
      <c r="S61" s="69">
        <f t="shared" si="41"/>
        <v>0</v>
      </c>
      <c r="T61" s="69">
        <f t="shared" si="42"/>
        <v>0</v>
      </c>
      <c r="U61" s="69">
        <f t="shared" si="60"/>
        <v>0</v>
      </c>
      <c r="V61" s="73">
        <f t="shared" si="43"/>
        <v>0</v>
      </c>
      <c r="W61" s="105"/>
      <c r="X61" s="10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73"/>
      <c r="BF61" s="69"/>
      <c r="BG61" s="73"/>
      <c r="BH61" s="69"/>
      <c r="BI61" s="73"/>
      <c r="BJ61" s="105"/>
      <c r="BK61" s="10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73"/>
      <c r="CS61" s="69"/>
      <c r="CT61" s="73"/>
      <c r="CU61" s="69"/>
      <c r="CV61" s="73"/>
      <c r="CW61" s="69"/>
      <c r="CX61" s="69"/>
      <c r="CY61" s="69"/>
      <c r="CZ61" s="69"/>
      <c r="DA61" s="69"/>
      <c r="DB61" s="110"/>
      <c r="DC61" s="111"/>
      <c r="DD61" s="10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73"/>
      <c r="EL61" s="69"/>
      <c r="EM61" s="73"/>
      <c r="EN61" s="69"/>
      <c r="EO61" s="73"/>
      <c r="EP61" s="69"/>
      <c r="EQ61" s="69"/>
      <c r="ER61" s="107">
        <f t="shared" si="44"/>
        <v>0</v>
      </c>
      <c r="ES61" s="10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73"/>
      <c r="GA61" s="69"/>
      <c r="GB61" s="73"/>
      <c r="GC61" s="69"/>
      <c r="GD61" s="73"/>
      <c r="GE61" s="69"/>
      <c r="GF61" s="69"/>
      <c r="GG61" s="69"/>
      <c r="GH61" s="69"/>
      <c r="GI61" s="69"/>
      <c r="GJ61" s="110"/>
      <c r="GK61" s="107">
        <f t="shared" si="45"/>
        <v>0</v>
      </c>
      <c r="GL61" s="10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73"/>
      <c r="HT61" s="69"/>
      <c r="HU61" s="73"/>
      <c r="HV61" s="69"/>
      <c r="HW61" s="112"/>
      <c r="HX61" s="109"/>
      <c r="HY61" s="69"/>
      <c r="HZ61" s="69"/>
      <c r="IA61" s="69"/>
      <c r="IB61" s="69"/>
      <c r="IC61" s="112"/>
    </row>
    <row r="62" spans="1:237" ht="12.75" hidden="1">
      <c r="A62" s="108"/>
      <c r="B62" s="76"/>
      <c r="C62" s="23">
        <f t="shared" si="54"/>
        <v>0</v>
      </c>
      <c r="D62" s="17">
        <f t="shared" si="33"/>
        <v>0</v>
      </c>
      <c r="E62" s="69">
        <f t="shared" si="55"/>
        <v>0</v>
      </c>
      <c r="F62" s="17">
        <f t="shared" si="34"/>
        <v>0</v>
      </c>
      <c r="G62" s="17">
        <f t="shared" si="35"/>
        <v>0</v>
      </c>
      <c r="H62" s="69">
        <f t="shared" si="56"/>
        <v>0</v>
      </c>
      <c r="I62" s="70">
        <f t="shared" si="57"/>
        <v>0</v>
      </c>
      <c r="J62" s="71" t="e">
        <f t="shared" si="58"/>
        <v>#DIV/0!</v>
      </c>
      <c r="K62" s="71">
        <f t="shared" si="53"/>
        <v>0</v>
      </c>
      <c r="L62" s="70">
        <f>K1</f>
        <v>38</v>
      </c>
      <c r="M62" s="70">
        <f t="shared" si="36"/>
        <v>0</v>
      </c>
      <c r="N62" s="70">
        <f t="shared" si="59"/>
        <v>0</v>
      </c>
      <c r="O62" s="70">
        <f t="shared" si="37"/>
        <v>0</v>
      </c>
      <c r="P62" s="70">
        <f t="shared" si="38"/>
        <v>0</v>
      </c>
      <c r="Q62" s="70">
        <f t="shared" si="39"/>
        <v>0</v>
      </c>
      <c r="R62" s="72">
        <f t="shared" si="40"/>
        <v>0</v>
      </c>
      <c r="S62" s="69">
        <f t="shared" si="41"/>
        <v>0</v>
      </c>
      <c r="T62" s="69">
        <f t="shared" si="42"/>
        <v>0</v>
      </c>
      <c r="U62" s="69">
        <f t="shared" si="60"/>
        <v>0</v>
      </c>
      <c r="V62" s="73">
        <f t="shared" si="43"/>
        <v>0</v>
      </c>
      <c r="W62" s="105"/>
      <c r="X62" s="10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73"/>
      <c r="BF62" s="69"/>
      <c r="BG62" s="73"/>
      <c r="BH62" s="69"/>
      <c r="BI62" s="73"/>
      <c r="BJ62" s="105"/>
      <c r="BK62" s="10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73"/>
      <c r="CS62" s="69"/>
      <c r="CT62" s="73"/>
      <c r="CU62" s="69"/>
      <c r="CV62" s="73"/>
      <c r="CW62" s="69"/>
      <c r="CX62" s="69"/>
      <c r="CY62" s="69"/>
      <c r="CZ62" s="69"/>
      <c r="DA62" s="69"/>
      <c r="DB62" s="110"/>
      <c r="DC62" s="111"/>
      <c r="DD62" s="10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73"/>
      <c r="EL62" s="69"/>
      <c r="EM62" s="73"/>
      <c r="EN62" s="69"/>
      <c r="EO62" s="73"/>
      <c r="EP62" s="69"/>
      <c r="EQ62" s="69"/>
      <c r="ER62" s="107">
        <f t="shared" si="44"/>
        <v>0</v>
      </c>
      <c r="ES62" s="10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73"/>
      <c r="GA62" s="69"/>
      <c r="GB62" s="73"/>
      <c r="GC62" s="69"/>
      <c r="GD62" s="73"/>
      <c r="GE62" s="69"/>
      <c r="GF62" s="69"/>
      <c r="GG62" s="69"/>
      <c r="GH62" s="69"/>
      <c r="GI62" s="69"/>
      <c r="GJ62" s="110"/>
      <c r="GK62" s="107">
        <f t="shared" si="45"/>
        <v>0</v>
      </c>
      <c r="GL62" s="10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73"/>
      <c r="HT62" s="69"/>
      <c r="HU62" s="73"/>
      <c r="HV62" s="69"/>
      <c r="HW62" s="112"/>
      <c r="HX62" s="109"/>
      <c r="HY62" s="69"/>
      <c r="HZ62" s="69"/>
      <c r="IA62" s="69"/>
      <c r="IB62" s="69"/>
      <c r="IC62" s="112"/>
    </row>
    <row r="63" spans="1:237" ht="12.75">
      <c r="A63" s="77" t="s">
        <v>76</v>
      </c>
      <c r="B63" s="76"/>
      <c r="C63" s="23"/>
      <c r="D63" s="17"/>
      <c r="E63" s="69"/>
      <c r="F63" s="17"/>
      <c r="G63" s="17"/>
      <c r="H63" s="69">
        <f>COUNTIF(BK63:DB63,"S")</f>
        <v>0</v>
      </c>
      <c r="I63" s="70"/>
      <c r="J63" s="71"/>
      <c r="K63" s="71"/>
      <c r="L63" s="71"/>
      <c r="M63" s="70"/>
      <c r="N63" s="70"/>
      <c r="O63" s="70"/>
      <c r="P63" s="70"/>
      <c r="Q63" s="70"/>
      <c r="R63" s="72">
        <f t="shared" si="40"/>
        <v>3</v>
      </c>
      <c r="S63" s="69">
        <f t="shared" si="41"/>
        <v>0</v>
      </c>
      <c r="T63" s="69">
        <f t="shared" si="42"/>
        <v>0</v>
      </c>
      <c r="U63" s="69">
        <f>SUM(S63:T63)</f>
        <v>0</v>
      </c>
      <c r="V63" s="73">
        <f t="shared" si="43"/>
        <v>0</v>
      </c>
      <c r="W63" s="105"/>
      <c r="X63" s="10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73"/>
      <c r="BF63" s="69"/>
      <c r="BG63" s="73"/>
      <c r="BH63" s="69"/>
      <c r="BI63" s="73"/>
      <c r="BJ63" s="105"/>
      <c r="BK63" s="10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73"/>
      <c r="CS63" s="69"/>
      <c r="CT63" s="73"/>
      <c r="CU63" s="69"/>
      <c r="CV63" s="73"/>
      <c r="CW63" s="69"/>
      <c r="CX63" s="69"/>
      <c r="CY63" s="69"/>
      <c r="CZ63" s="69"/>
      <c r="DA63" s="69"/>
      <c r="DB63" s="110"/>
      <c r="DC63" s="111"/>
      <c r="DD63" s="10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73"/>
      <c r="EL63" s="69"/>
      <c r="EM63" s="73"/>
      <c r="EN63" s="69"/>
      <c r="EO63" s="73"/>
      <c r="EP63" s="69"/>
      <c r="EQ63" s="69"/>
      <c r="ER63" s="107">
        <f t="shared" si="44"/>
        <v>3</v>
      </c>
      <c r="ES63" s="109"/>
      <c r="ET63" s="69"/>
      <c r="EU63" s="69"/>
      <c r="EV63" s="69"/>
      <c r="EW63" s="69"/>
      <c r="EX63" s="69"/>
      <c r="EY63" s="69"/>
      <c r="EZ63" s="167">
        <v>1</v>
      </c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167">
        <v>1</v>
      </c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167">
        <v>1</v>
      </c>
      <c r="FX63" s="69"/>
      <c r="FY63" s="69"/>
      <c r="FZ63" s="73"/>
      <c r="GA63" s="69"/>
      <c r="GB63" s="73"/>
      <c r="GC63" s="69"/>
      <c r="GD63" s="73"/>
      <c r="GE63" s="69"/>
      <c r="GF63" s="69"/>
      <c r="GG63" s="69"/>
      <c r="GH63" s="69"/>
      <c r="GI63" s="69"/>
      <c r="GJ63" s="110"/>
      <c r="GK63" s="107">
        <f t="shared" si="45"/>
        <v>0</v>
      </c>
      <c r="GL63" s="10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73"/>
      <c r="HT63" s="69"/>
      <c r="HU63" s="73"/>
      <c r="HV63" s="69"/>
      <c r="HW63" s="112"/>
      <c r="HX63" s="109"/>
      <c r="HY63" s="69"/>
      <c r="HZ63" s="69"/>
      <c r="IA63" s="69"/>
      <c r="IB63" s="69"/>
      <c r="IC63" s="112"/>
    </row>
    <row r="64" spans="1:246" s="2" customFormat="1" ht="12.75">
      <c r="A64" s="108" t="s">
        <v>90</v>
      </c>
      <c r="B64" s="76"/>
      <c r="C64" s="23"/>
      <c r="D64" s="17"/>
      <c r="E64" s="69"/>
      <c r="F64" s="17"/>
      <c r="G64" s="17"/>
      <c r="H64" s="69">
        <f>COUNTIF(BK64:DB64,"S")</f>
        <v>0</v>
      </c>
      <c r="I64" s="70"/>
      <c r="J64" s="71"/>
      <c r="K64" s="71"/>
      <c r="L64" s="71"/>
      <c r="M64" s="70"/>
      <c r="N64" s="70"/>
      <c r="O64" s="70"/>
      <c r="P64" s="70"/>
      <c r="Q64" s="70"/>
      <c r="R64" s="72">
        <f t="shared" si="40"/>
        <v>0</v>
      </c>
      <c r="S64" s="69">
        <f t="shared" si="41"/>
        <v>0</v>
      </c>
      <c r="T64" s="69">
        <f t="shared" si="42"/>
        <v>0</v>
      </c>
      <c r="U64" s="69">
        <f>SUM(S64:T64)</f>
        <v>0</v>
      </c>
      <c r="V64" s="73">
        <f t="shared" si="43"/>
        <v>0</v>
      </c>
      <c r="W64" s="105"/>
      <c r="X64" s="10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73"/>
      <c r="BF64" s="69"/>
      <c r="BG64" s="73"/>
      <c r="BH64" s="69"/>
      <c r="BI64" s="73"/>
      <c r="BJ64" s="105"/>
      <c r="BK64" s="10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73"/>
      <c r="CS64" s="69"/>
      <c r="CT64" s="73"/>
      <c r="CU64" s="69"/>
      <c r="CV64" s="73"/>
      <c r="CW64" s="69"/>
      <c r="CX64" s="69"/>
      <c r="CY64" s="69"/>
      <c r="CZ64" s="69"/>
      <c r="DA64" s="69"/>
      <c r="DB64" s="110"/>
      <c r="DC64" s="105"/>
      <c r="DD64" s="10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73"/>
      <c r="EL64" s="69"/>
      <c r="EM64" s="73"/>
      <c r="EN64" s="69"/>
      <c r="EO64" s="73"/>
      <c r="EP64" s="69"/>
      <c r="EQ64" s="69"/>
      <c r="ER64" s="107">
        <f t="shared" si="44"/>
        <v>0</v>
      </c>
      <c r="ES64" s="10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140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140"/>
      <c r="FV64" s="140"/>
      <c r="FW64" s="140"/>
      <c r="FX64" s="69"/>
      <c r="FY64" s="69"/>
      <c r="FZ64" s="73"/>
      <c r="GA64" s="69"/>
      <c r="GB64" s="73"/>
      <c r="GC64" s="69"/>
      <c r="GD64" s="73"/>
      <c r="GE64" s="69"/>
      <c r="GF64" s="69"/>
      <c r="GG64" s="69"/>
      <c r="GH64" s="69"/>
      <c r="GI64" s="69"/>
      <c r="GJ64" s="110"/>
      <c r="GK64" s="107">
        <f t="shared" si="45"/>
        <v>0</v>
      </c>
      <c r="GL64" s="10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73"/>
      <c r="HT64" s="69"/>
      <c r="HU64" s="73"/>
      <c r="HV64" s="69"/>
      <c r="HW64" s="112"/>
      <c r="HX64" s="109"/>
      <c r="HY64" s="69"/>
      <c r="HZ64" s="69"/>
      <c r="IA64" s="69"/>
      <c r="IB64" s="69"/>
      <c r="IC64" s="112"/>
      <c r="ID64" s="3"/>
      <c r="IE64" s="3"/>
      <c r="IF64" s="3"/>
      <c r="IG64" s="3"/>
      <c r="IH64" s="3"/>
      <c r="II64" s="3"/>
      <c r="IJ64" s="3"/>
      <c r="IK64" s="3"/>
      <c r="IL64" s="3"/>
    </row>
    <row r="65" spans="1:237" ht="12.75">
      <c r="A65" s="108" t="s">
        <v>45</v>
      </c>
      <c r="B65" s="76"/>
      <c r="C65" s="23"/>
      <c r="D65" s="17"/>
      <c r="E65" s="69"/>
      <c r="F65" s="17"/>
      <c r="G65" s="17"/>
      <c r="H65" s="69">
        <f>COUNTIF(BK65:DB65,"S")</f>
        <v>0</v>
      </c>
      <c r="I65" s="70"/>
      <c r="J65" s="71"/>
      <c r="K65" s="71"/>
      <c r="L65" s="71"/>
      <c r="M65" s="70"/>
      <c r="N65" s="70"/>
      <c r="O65" s="70"/>
      <c r="P65" s="70"/>
      <c r="Q65" s="70"/>
      <c r="R65" s="72">
        <f t="shared" si="40"/>
        <v>1</v>
      </c>
      <c r="S65" s="69">
        <f t="shared" si="41"/>
        <v>0</v>
      </c>
      <c r="T65" s="69">
        <f t="shared" si="42"/>
        <v>0</v>
      </c>
      <c r="U65" s="69">
        <f>SUM(S65:T65)</f>
        <v>0</v>
      </c>
      <c r="V65" s="73">
        <f t="shared" si="43"/>
        <v>0</v>
      </c>
      <c r="W65" s="105"/>
      <c r="X65" s="10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73"/>
      <c r="BF65" s="69"/>
      <c r="BG65" s="73"/>
      <c r="BH65" s="69"/>
      <c r="BI65" s="73"/>
      <c r="BJ65" s="105"/>
      <c r="BK65" s="10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73"/>
      <c r="CS65" s="69"/>
      <c r="CT65" s="73"/>
      <c r="CU65" s="69"/>
      <c r="CV65" s="73"/>
      <c r="CW65" s="69"/>
      <c r="CX65" s="69"/>
      <c r="CY65" s="69"/>
      <c r="CZ65" s="69"/>
      <c r="DA65" s="69"/>
      <c r="DB65" s="110"/>
      <c r="DC65" s="111"/>
      <c r="DD65" s="10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73"/>
      <c r="EL65" s="69"/>
      <c r="EM65" s="73"/>
      <c r="EN65" s="69"/>
      <c r="EO65" s="73"/>
      <c r="EP65" s="69"/>
      <c r="EQ65" s="69"/>
      <c r="ER65" s="107">
        <f t="shared" si="44"/>
        <v>1</v>
      </c>
      <c r="ES65" s="10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167">
        <v>1</v>
      </c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73"/>
      <c r="GA65" s="69"/>
      <c r="GB65" s="73"/>
      <c r="GC65" s="69"/>
      <c r="GD65" s="73"/>
      <c r="GE65" s="69"/>
      <c r="GF65" s="69"/>
      <c r="GG65" s="69"/>
      <c r="GH65" s="69"/>
      <c r="GI65" s="69"/>
      <c r="GJ65" s="110"/>
      <c r="GK65" s="107">
        <f t="shared" si="45"/>
        <v>0</v>
      </c>
      <c r="GL65" s="10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73"/>
      <c r="HT65" s="69"/>
      <c r="HU65" s="73"/>
      <c r="HV65" s="69"/>
      <c r="HW65" s="112"/>
      <c r="HX65" s="109"/>
      <c r="HY65" s="69"/>
      <c r="HZ65" s="69"/>
      <c r="IA65" s="69"/>
      <c r="IB65" s="69"/>
      <c r="IC65" s="112"/>
    </row>
    <row r="66" spans="1:246" s="2" customFormat="1" ht="13.5" thickBot="1">
      <c r="A66" s="108" t="s">
        <v>118</v>
      </c>
      <c r="B66" s="113"/>
      <c r="C66" s="74"/>
      <c r="D66" s="114"/>
      <c r="E66" s="114"/>
      <c r="F66" s="114"/>
      <c r="G66" s="114"/>
      <c r="H66" s="114">
        <f>COUNTIF(BK66:DB66,"S")</f>
        <v>0</v>
      </c>
      <c r="I66" s="115"/>
      <c r="J66" s="116"/>
      <c r="K66" s="116"/>
      <c r="L66" s="116"/>
      <c r="M66" s="115"/>
      <c r="N66" s="115"/>
      <c r="O66" s="115"/>
      <c r="P66" s="115"/>
      <c r="Q66" s="115"/>
      <c r="R66" s="117">
        <f t="shared" si="40"/>
        <v>0</v>
      </c>
      <c r="S66" s="114">
        <f t="shared" si="41"/>
        <v>0</v>
      </c>
      <c r="T66" s="114">
        <f t="shared" si="42"/>
        <v>0</v>
      </c>
      <c r="U66" s="114">
        <f>SUM(S66:T66)</f>
        <v>0</v>
      </c>
      <c r="V66" s="118">
        <f t="shared" si="43"/>
        <v>0</v>
      </c>
      <c r="W66" s="119"/>
      <c r="X66" s="120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21"/>
      <c r="BF66" s="114"/>
      <c r="BG66" s="121"/>
      <c r="BH66" s="114"/>
      <c r="BI66" s="121"/>
      <c r="BJ66" s="119"/>
      <c r="BK66" s="120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21"/>
      <c r="CS66" s="114"/>
      <c r="CT66" s="121"/>
      <c r="CU66" s="114"/>
      <c r="CV66" s="121"/>
      <c r="CW66" s="114"/>
      <c r="CX66" s="114"/>
      <c r="CY66" s="114"/>
      <c r="CZ66" s="114"/>
      <c r="DA66" s="114"/>
      <c r="DB66" s="118"/>
      <c r="DC66" s="119"/>
      <c r="DD66" s="120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21"/>
      <c r="EL66" s="114"/>
      <c r="EM66" s="121"/>
      <c r="EN66" s="114"/>
      <c r="EO66" s="121"/>
      <c r="EP66" s="114"/>
      <c r="EQ66" s="114"/>
      <c r="ER66" s="119">
        <f t="shared" si="44"/>
        <v>0</v>
      </c>
      <c r="ES66" s="120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21"/>
      <c r="GA66" s="114"/>
      <c r="GB66" s="121"/>
      <c r="GC66" s="114"/>
      <c r="GD66" s="121"/>
      <c r="GE66" s="114"/>
      <c r="GF66" s="114"/>
      <c r="GG66" s="114"/>
      <c r="GH66" s="114"/>
      <c r="GI66" s="114"/>
      <c r="GJ66" s="118"/>
      <c r="GK66" s="119">
        <f t="shared" si="45"/>
        <v>0</v>
      </c>
      <c r="GL66" s="120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21"/>
      <c r="HT66" s="114"/>
      <c r="HU66" s="121"/>
      <c r="HV66" s="114"/>
      <c r="HW66" s="122"/>
      <c r="HX66" s="120"/>
      <c r="HY66" s="114"/>
      <c r="HZ66" s="114"/>
      <c r="IA66" s="114"/>
      <c r="IB66" s="114"/>
      <c r="IC66" s="122"/>
      <c r="ID66" s="3"/>
      <c r="IE66" s="3"/>
      <c r="IF66" s="3"/>
      <c r="IG66" s="3"/>
      <c r="IH66" s="3"/>
      <c r="II66" s="3"/>
      <c r="IJ66" s="3"/>
      <c r="IK66" s="3"/>
      <c r="IL66" s="3"/>
    </row>
    <row r="67" spans="1:237" ht="13.5" thickTop="1">
      <c r="A67" s="123"/>
      <c r="B67" s="124"/>
      <c r="C67" s="124">
        <f aca="true" t="shared" si="61" ref="C67:I67">SUM(C5:C66)</f>
        <v>531</v>
      </c>
      <c r="D67" s="124">
        <f t="shared" si="61"/>
        <v>418</v>
      </c>
      <c r="E67" s="124">
        <f t="shared" si="61"/>
        <v>295</v>
      </c>
      <c r="F67" s="124">
        <f t="shared" si="61"/>
        <v>113</v>
      </c>
      <c r="G67" s="124">
        <f t="shared" si="61"/>
        <v>113</v>
      </c>
      <c r="H67" s="124">
        <f t="shared" si="61"/>
        <v>18</v>
      </c>
      <c r="I67" s="124">
        <f t="shared" si="61"/>
        <v>37431</v>
      </c>
      <c r="J67" s="124"/>
      <c r="K67" s="124"/>
      <c r="L67" s="124"/>
      <c r="M67" s="124"/>
      <c r="N67" s="124"/>
      <c r="O67" s="124"/>
      <c r="P67" s="124"/>
      <c r="Q67" s="124"/>
      <c r="R67" s="124">
        <f>SUM(R5:R66)</f>
        <v>123</v>
      </c>
      <c r="S67" s="124">
        <f>SUM(S5:S66)</f>
        <v>7</v>
      </c>
      <c r="T67" s="124">
        <f>SUM(T5:T66)</f>
        <v>10</v>
      </c>
      <c r="U67" s="124">
        <f>SUM(U5:U66)</f>
        <v>17</v>
      </c>
      <c r="V67" s="125">
        <f>SUM(V10:V66)</f>
        <v>72</v>
      </c>
      <c r="W67" s="127" t="s">
        <v>52</v>
      </c>
      <c r="X67" s="124">
        <f aca="true" t="shared" si="62" ref="X67:BE67">COUNTIF(X5:X66,"T")</f>
        <v>11</v>
      </c>
      <c r="Y67" s="124">
        <f t="shared" si="62"/>
        <v>11</v>
      </c>
      <c r="Z67" s="124">
        <f t="shared" si="62"/>
        <v>11</v>
      </c>
      <c r="AA67" s="124">
        <f t="shared" si="62"/>
        <v>11</v>
      </c>
      <c r="AB67" s="124">
        <f t="shared" si="62"/>
        <v>11</v>
      </c>
      <c r="AC67" s="124">
        <f t="shared" si="62"/>
        <v>11</v>
      </c>
      <c r="AD67" s="124">
        <f t="shared" si="62"/>
        <v>11</v>
      </c>
      <c r="AE67" s="124">
        <f t="shared" si="62"/>
        <v>11</v>
      </c>
      <c r="AF67" s="124">
        <f t="shared" si="62"/>
        <v>11</v>
      </c>
      <c r="AG67" s="124">
        <f t="shared" si="62"/>
        <v>11</v>
      </c>
      <c r="AH67" s="124">
        <f t="shared" si="62"/>
        <v>11</v>
      </c>
      <c r="AI67" s="124">
        <f t="shared" si="62"/>
        <v>11</v>
      </c>
      <c r="AJ67" s="124">
        <f t="shared" si="62"/>
        <v>11</v>
      </c>
      <c r="AK67" s="124">
        <f t="shared" si="62"/>
        <v>11</v>
      </c>
      <c r="AL67" s="124">
        <f t="shared" si="62"/>
        <v>11</v>
      </c>
      <c r="AM67" s="124">
        <f t="shared" si="62"/>
        <v>11</v>
      </c>
      <c r="AN67" s="124">
        <f t="shared" si="62"/>
        <v>11</v>
      </c>
      <c r="AO67" s="124">
        <f t="shared" si="62"/>
        <v>11</v>
      </c>
      <c r="AP67" s="2">
        <f t="shared" si="62"/>
        <v>11</v>
      </c>
      <c r="AQ67" s="2">
        <f>COUNTIF(AQ5:AQ66,"T")</f>
        <v>11</v>
      </c>
      <c r="AR67" s="2">
        <f t="shared" si="62"/>
        <v>11</v>
      </c>
      <c r="AS67" s="2">
        <f t="shared" si="62"/>
        <v>11</v>
      </c>
      <c r="AT67" s="2">
        <f t="shared" si="62"/>
        <v>11</v>
      </c>
      <c r="AU67" s="2">
        <f t="shared" si="62"/>
        <v>11</v>
      </c>
      <c r="AV67" s="2">
        <f t="shared" si="62"/>
        <v>11</v>
      </c>
      <c r="AW67" s="2">
        <f t="shared" si="62"/>
        <v>11</v>
      </c>
      <c r="AX67" s="2">
        <f t="shared" si="62"/>
        <v>11</v>
      </c>
      <c r="AY67" s="2">
        <f t="shared" si="62"/>
        <v>11</v>
      </c>
      <c r="AZ67" s="2">
        <f t="shared" si="62"/>
        <v>11</v>
      </c>
      <c r="BA67" s="2">
        <f t="shared" si="62"/>
        <v>11</v>
      </c>
      <c r="BB67" s="2">
        <f t="shared" si="62"/>
        <v>11</v>
      </c>
      <c r="BC67" s="2">
        <f t="shared" si="62"/>
        <v>11</v>
      </c>
      <c r="BD67" s="2">
        <f t="shared" si="62"/>
        <v>11</v>
      </c>
      <c r="BE67" s="2">
        <f t="shared" si="62"/>
        <v>11</v>
      </c>
      <c r="BF67" s="2">
        <f>COUNTIF(BF5:BF66,"T")</f>
        <v>11</v>
      </c>
      <c r="BG67" s="2">
        <f>COUNTIF(BG5:BG66,"T")</f>
        <v>11</v>
      </c>
      <c r="BH67" s="2">
        <f>COUNTIF(BH5:BH66,"T")</f>
        <v>11</v>
      </c>
      <c r="BI67" s="2">
        <f>COUNTIF(BI5:BI66,"T")</f>
        <v>11</v>
      </c>
      <c r="BK67" s="2">
        <f aca="true" t="shared" si="63" ref="BK67:DA67">SUM(BK5:BK66)</f>
        <v>990</v>
      </c>
      <c r="BL67" s="2">
        <f t="shared" si="63"/>
        <v>990</v>
      </c>
      <c r="BM67" s="180">
        <f t="shared" si="63"/>
        <v>978</v>
      </c>
      <c r="BN67" s="2">
        <f t="shared" si="63"/>
        <v>990</v>
      </c>
      <c r="BO67" s="2">
        <f t="shared" si="63"/>
        <v>990</v>
      </c>
      <c r="BP67" s="180">
        <f t="shared" si="63"/>
        <v>989</v>
      </c>
      <c r="BQ67" s="2">
        <f t="shared" si="63"/>
        <v>990</v>
      </c>
      <c r="BR67" s="2">
        <f t="shared" si="63"/>
        <v>989</v>
      </c>
      <c r="BS67" s="180">
        <f t="shared" si="63"/>
        <v>983</v>
      </c>
      <c r="BT67" s="180">
        <f t="shared" si="63"/>
        <v>986</v>
      </c>
      <c r="BU67" s="2">
        <f t="shared" si="63"/>
        <v>990</v>
      </c>
      <c r="BV67" s="2">
        <f t="shared" si="63"/>
        <v>990</v>
      </c>
      <c r="BW67" s="2">
        <f t="shared" si="63"/>
        <v>990</v>
      </c>
      <c r="BX67" s="2">
        <f t="shared" si="63"/>
        <v>990</v>
      </c>
      <c r="BY67" s="2">
        <f t="shared" si="63"/>
        <v>990</v>
      </c>
      <c r="BZ67" s="180">
        <f t="shared" si="63"/>
        <v>976</v>
      </c>
      <c r="CA67" s="180">
        <f t="shared" si="63"/>
        <v>933</v>
      </c>
      <c r="CB67" s="2">
        <f t="shared" si="63"/>
        <v>990</v>
      </c>
      <c r="CC67" s="2">
        <f t="shared" si="63"/>
        <v>990</v>
      </c>
      <c r="CD67" s="2">
        <f t="shared" si="63"/>
        <v>990</v>
      </c>
      <c r="CE67" s="2">
        <f t="shared" si="63"/>
        <v>990</v>
      </c>
      <c r="CF67" s="2">
        <f t="shared" si="63"/>
        <v>990</v>
      </c>
      <c r="CG67" s="2">
        <f t="shared" si="63"/>
        <v>990</v>
      </c>
      <c r="CH67" s="2">
        <f t="shared" si="63"/>
        <v>990</v>
      </c>
      <c r="CI67" s="2">
        <f t="shared" si="63"/>
        <v>990</v>
      </c>
      <c r="CJ67" s="2">
        <f t="shared" si="63"/>
        <v>990</v>
      </c>
      <c r="CK67" s="2">
        <f t="shared" si="63"/>
        <v>990</v>
      </c>
      <c r="CL67" s="2">
        <f t="shared" si="63"/>
        <v>990</v>
      </c>
      <c r="CM67" s="180">
        <f t="shared" si="63"/>
        <v>950</v>
      </c>
      <c r="CN67" s="2">
        <f t="shared" si="63"/>
        <v>990</v>
      </c>
      <c r="CO67" s="2">
        <f t="shared" si="63"/>
        <v>990</v>
      </c>
      <c r="CP67" s="2">
        <f t="shared" si="63"/>
        <v>990</v>
      </c>
      <c r="CQ67" s="2">
        <f t="shared" si="63"/>
        <v>990</v>
      </c>
      <c r="CR67" s="2">
        <f t="shared" si="63"/>
        <v>990</v>
      </c>
      <c r="CS67" s="2">
        <f t="shared" si="63"/>
        <v>990</v>
      </c>
      <c r="CT67" s="2">
        <f t="shared" si="63"/>
        <v>990</v>
      </c>
      <c r="CU67" s="180">
        <f t="shared" si="63"/>
        <v>949</v>
      </c>
      <c r="CV67" s="180">
        <f t="shared" si="63"/>
        <v>978</v>
      </c>
      <c r="CW67" s="2">
        <f t="shared" si="63"/>
        <v>0</v>
      </c>
      <c r="CX67" s="2">
        <f t="shared" si="63"/>
        <v>0</v>
      </c>
      <c r="CY67" s="2">
        <f t="shared" si="63"/>
        <v>0</v>
      </c>
      <c r="CZ67" s="2">
        <f t="shared" si="63"/>
        <v>0</v>
      </c>
      <c r="DA67" s="2">
        <f t="shared" si="63"/>
        <v>0</v>
      </c>
      <c r="DB67" s="2">
        <f>SUM(DB5:DB66)</f>
        <v>0</v>
      </c>
      <c r="DD67" s="2">
        <f aca="true" t="shared" si="64" ref="DD67:EQ67">COUNTIF(DD5:DD66,"E")</f>
        <v>3</v>
      </c>
      <c r="DE67" s="2">
        <f t="shared" si="64"/>
        <v>3</v>
      </c>
      <c r="DF67" s="2">
        <f t="shared" si="64"/>
        <v>1</v>
      </c>
      <c r="DG67" s="2">
        <f t="shared" si="64"/>
        <v>4</v>
      </c>
      <c r="DH67" s="2">
        <f t="shared" si="64"/>
        <v>4</v>
      </c>
      <c r="DI67" s="2">
        <f t="shared" si="64"/>
        <v>3</v>
      </c>
      <c r="DJ67" s="2">
        <f t="shared" si="64"/>
        <v>4</v>
      </c>
      <c r="DK67" s="2">
        <f t="shared" si="64"/>
        <v>3</v>
      </c>
      <c r="DL67" s="2">
        <f t="shared" si="64"/>
        <v>2</v>
      </c>
      <c r="DM67" s="2">
        <f t="shared" si="64"/>
        <v>4</v>
      </c>
      <c r="DN67" s="2">
        <f t="shared" si="64"/>
        <v>2</v>
      </c>
      <c r="DO67" s="2">
        <f t="shared" si="64"/>
        <v>4</v>
      </c>
      <c r="DP67" s="2">
        <f t="shared" si="64"/>
        <v>4</v>
      </c>
      <c r="DQ67" s="2">
        <f t="shared" si="64"/>
        <v>4</v>
      </c>
      <c r="DR67" s="2">
        <f t="shared" si="64"/>
        <v>4</v>
      </c>
      <c r="DS67" s="2">
        <f t="shared" si="64"/>
        <v>4</v>
      </c>
      <c r="DT67" s="2">
        <f t="shared" si="64"/>
        <v>1</v>
      </c>
      <c r="DU67" s="2">
        <f t="shared" si="64"/>
        <v>4</v>
      </c>
      <c r="DV67" s="2">
        <f t="shared" si="64"/>
        <v>3</v>
      </c>
      <c r="DW67" s="2">
        <f t="shared" si="64"/>
        <v>4</v>
      </c>
      <c r="DX67" s="2">
        <f t="shared" si="64"/>
        <v>2</v>
      </c>
      <c r="DY67" s="2">
        <f t="shared" si="64"/>
        <v>3</v>
      </c>
      <c r="DZ67" s="2">
        <f t="shared" si="64"/>
        <v>1</v>
      </c>
      <c r="EA67" s="2">
        <f t="shared" si="64"/>
        <v>3</v>
      </c>
      <c r="EB67" s="2">
        <f t="shared" si="64"/>
        <v>2</v>
      </c>
      <c r="EC67" s="2">
        <f t="shared" si="64"/>
        <v>4</v>
      </c>
      <c r="ED67" s="2">
        <f t="shared" si="64"/>
        <v>2</v>
      </c>
      <c r="EE67" s="2">
        <f t="shared" si="64"/>
        <v>3</v>
      </c>
      <c r="EF67" s="2">
        <f t="shared" si="64"/>
        <v>3</v>
      </c>
      <c r="EG67" s="2">
        <f t="shared" si="64"/>
        <v>4</v>
      </c>
      <c r="EH67" s="2">
        <f t="shared" si="64"/>
        <v>2</v>
      </c>
      <c r="EI67" s="2">
        <f t="shared" si="64"/>
        <v>3</v>
      </c>
      <c r="EJ67" s="2">
        <f t="shared" si="64"/>
        <v>3</v>
      </c>
      <c r="EK67" s="2">
        <f t="shared" si="64"/>
        <v>3</v>
      </c>
      <c r="EL67" s="2">
        <f t="shared" si="64"/>
        <v>2</v>
      </c>
      <c r="EM67" s="2">
        <f t="shared" si="64"/>
        <v>2</v>
      </c>
      <c r="EN67" s="2">
        <f t="shared" si="64"/>
        <v>3</v>
      </c>
      <c r="EO67" s="2">
        <f t="shared" si="64"/>
        <v>3</v>
      </c>
      <c r="EP67" s="2">
        <f t="shared" si="64"/>
        <v>0</v>
      </c>
      <c r="EQ67" s="2">
        <f t="shared" si="64"/>
        <v>0</v>
      </c>
      <c r="ER67" s="2">
        <f aca="true" t="shared" si="65" ref="ER67:FZ67">SUM(ER5:ER66)</f>
        <v>137</v>
      </c>
      <c r="ES67" s="2">
        <f t="shared" si="65"/>
        <v>1</v>
      </c>
      <c r="ET67" s="2">
        <f t="shared" si="65"/>
        <v>3</v>
      </c>
      <c r="EU67" s="2">
        <f t="shared" si="65"/>
        <v>2</v>
      </c>
      <c r="EV67" s="2">
        <f t="shared" si="65"/>
        <v>2</v>
      </c>
      <c r="EW67" s="2">
        <f t="shared" si="65"/>
        <v>1</v>
      </c>
      <c r="EX67" s="2">
        <f t="shared" si="65"/>
        <v>3</v>
      </c>
      <c r="EY67" s="2">
        <f t="shared" si="65"/>
        <v>4</v>
      </c>
      <c r="EZ67" s="2">
        <f t="shared" si="65"/>
        <v>9</v>
      </c>
      <c r="FA67" s="2">
        <f t="shared" si="65"/>
        <v>6</v>
      </c>
      <c r="FB67" s="2">
        <f t="shared" si="65"/>
        <v>3</v>
      </c>
      <c r="FC67" s="2">
        <f t="shared" si="65"/>
        <v>5</v>
      </c>
      <c r="FD67" s="2">
        <f t="shared" si="65"/>
        <v>3</v>
      </c>
      <c r="FE67" s="2">
        <f t="shared" si="65"/>
        <v>6</v>
      </c>
      <c r="FF67" s="2">
        <f t="shared" si="65"/>
        <v>3</v>
      </c>
      <c r="FG67" s="2">
        <f t="shared" si="65"/>
        <v>4</v>
      </c>
      <c r="FH67" s="2">
        <f t="shared" si="65"/>
        <v>5</v>
      </c>
      <c r="FI67" s="2">
        <f t="shared" si="65"/>
        <v>3</v>
      </c>
      <c r="FJ67" s="2">
        <f t="shared" si="65"/>
        <v>2</v>
      </c>
      <c r="FK67" s="2">
        <f t="shared" si="65"/>
        <v>2</v>
      </c>
      <c r="FL67" s="2">
        <f t="shared" si="65"/>
        <v>1</v>
      </c>
      <c r="FM67" s="2">
        <f t="shared" si="65"/>
        <v>5</v>
      </c>
      <c r="FN67" s="2">
        <f t="shared" si="65"/>
        <v>2</v>
      </c>
      <c r="FO67" s="2">
        <f t="shared" si="65"/>
        <v>4</v>
      </c>
      <c r="FP67" s="2">
        <f t="shared" si="65"/>
        <v>3</v>
      </c>
      <c r="FQ67" s="2">
        <f t="shared" si="65"/>
        <v>6</v>
      </c>
      <c r="FR67" s="2">
        <f t="shared" si="65"/>
        <v>4</v>
      </c>
      <c r="FS67" s="2">
        <f t="shared" si="65"/>
        <v>5</v>
      </c>
      <c r="FT67" s="2">
        <f t="shared" si="65"/>
        <v>3</v>
      </c>
      <c r="FU67" s="2">
        <f t="shared" si="65"/>
        <v>5</v>
      </c>
      <c r="FV67" s="2">
        <f t="shared" si="65"/>
        <v>3</v>
      </c>
      <c r="FW67" s="2">
        <f t="shared" si="65"/>
        <v>8</v>
      </c>
      <c r="FX67" s="2">
        <f t="shared" si="65"/>
        <v>2</v>
      </c>
      <c r="FY67" s="2">
        <f t="shared" si="65"/>
        <v>1</v>
      </c>
      <c r="FZ67" s="2">
        <f t="shared" si="65"/>
        <v>4</v>
      </c>
      <c r="GA67" s="2">
        <f aca="true" t="shared" si="66" ref="GA67:GJ67">SUM(GA5:GA66)</f>
        <v>1</v>
      </c>
      <c r="GB67" s="2">
        <f t="shared" si="66"/>
        <v>1</v>
      </c>
      <c r="GC67" s="182">
        <f t="shared" si="66"/>
        <v>9</v>
      </c>
      <c r="GD67" s="182">
        <f t="shared" si="66"/>
        <v>3</v>
      </c>
      <c r="GE67" s="2">
        <f t="shared" si="66"/>
        <v>0</v>
      </c>
      <c r="GF67" s="2">
        <f t="shared" si="66"/>
        <v>0</v>
      </c>
      <c r="GG67" s="2">
        <f t="shared" si="66"/>
        <v>0</v>
      </c>
      <c r="GH67" s="2">
        <f t="shared" si="66"/>
        <v>0</v>
      </c>
      <c r="GI67" s="2">
        <f t="shared" si="66"/>
        <v>0</v>
      </c>
      <c r="GJ67" s="2">
        <f t="shared" si="66"/>
        <v>0</v>
      </c>
      <c r="GK67" s="2">
        <f>SUM(GK10:GK66)</f>
        <v>72</v>
      </c>
      <c r="GL67" s="2">
        <f aca="true" t="shared" si="67" ref="GL67:GT67">SUM(GL11:GL66)</f>
        <v>3</v>
      </c>
      <c r="GM67" s="2">
        <f t="shared" si="67"/>
        <v>4</v>
      </c>
      <c r="GN67" s="2">
        <f t="shared" si="67"/>
        <v>1</v>
      </c>
      <c r="GO67" s="2">
        <f t="shared" si="67"/>
        <v>1</v>
      </c>
      <c r="GP67" s="2">
        <f t="shared" si="67"/>
        <v>2</v>
      </c>
      <c r="GQ67" s="2">
        <f t="shared" si="67"/>
        <v>0</v>
      </c>
      <c r="GR67" s="2">
        <f t="shared" si="67"/>
        <v>5</v>
      </c>
      <c r="GS67" s="2">
        <f t="shared" si="67"/>
        <v>3</v>
      </c>
      <c r="GT67" s="2">
        <f t="shared" si="67"/>
        <v>2</v>
      </c>
      <c r="GU67" s="2">
        <f aca="true" t="shared" si="68" ref="GU67:HI67">SUM(GU8:GU66)</f>
        <v>3</v>
      </c>
      <c r="GV67" s="2">
        <f t="shared" si="68"/>
        <v>2</v>
      </c>
      <c r="GW67" s="2">
        <f t="shared" si="68"/>
        <v>6</v>
      </c>
      <c r="GX67" s="2">
        <f t="shared" si="68"/>
        <v>4</v>
      </c>
      <c r="GY67" s="2">
        <f t="shared" si="68"/>
        <v>4</v>
      </c>
      <c r="GZ67" s="2">
        <f t="shared" si="68"/>
        <v>1</v>
      </c>
      <c r="HA67" s="2">
        <f t="shared" si="68"/>
        <v>1</v>
      </c>
      <c r="HB67" s="2">
        <f t="shared" si="68"/>
        <v>0</v>
      </c>
      <c r="HC67" s="2">
        <f t="shared" si="68"/>
        <v>2</v>
      </c>
      <c r="HD67" s="2">
        <f t="shared" si="68"/>
        <v>1</v>
      </c>
      <c r="HE67" s="2">
        <f t="shared" si="68"/>
        <v>2</v>
      </c>
      <c r="HF67" s="2">
        <f t="shared" si="68"/>
        <v>1</v>
      </c>
      <c r="HG67" s="2">
        <f t="shared" si="68"/>
        <v>0</v>
      </c>
      <c r="HH67" s="2">
        <f t="shared" si="68"/>
        <v>0</v>
      </c>
      <c r="HI67" s="2">
        <f t="shared" si="68"/>
        <v>2</v>
      </c>
      <c r="HJ67" s="2">
        <f aca="true" t="shared" si="69" ref="HJ67:IC67">SUM(HJ11:HJ66)</f>
        <v>1</v>
      </c>
      <c r="HK67" s="2">
        <f t="shared" si="69"/>
        <v>3</v>
      </c>
      <c r="HL67" s="2">
        <f t="shared" si="69"/>
        <v>1</v>
      </c>
      <c r="HM67" s="2">
        <f t="shared" si="69"/>
        <v>2</v>
      </c>
      <c r="HN67" s="2">
        <f t="shared" si="69"/>
        <v>0</v>
      </c>
      <c r="HO67" s="2">
        <f t="shared" si="69"/>
        <v>7</v>
      </c>
      <c r="HP67" s="2">
        <f t="shared" si="69"/>
        <v>1</v>
      </c>
      <c r="HQ67" s="2">
        <f t="shared" si="69"/>
        <v>0</v>
      </c>
      <c r="HR67" s="2">
        <f t="shared" si="69"/>
        <v>3</v>
      </c>
      <c r="HS67" s="2">
        <f t="shared" si="69"/>
        <v>0</v>
      </c>
      <c r="HT67" s="2">
        <f t="shared" si="69"/>
        <v>1</v>
      </c>
      <c r="HU67" s="2">
        <f t="shared" si="69"/>
        <v>1</v>
      </c>
      <c r="HV67" s="2">
        <f t="shared" si="69"/>
        <v>1</v>
      </c>
      <c r="HW67" s="2">
        <f t="shared" si="69"/>
        <v>1</v>
      </c>
      <c r="HX67" s="2">
        <f t="shared" si="69"/>
        <v>0</v>
      </c>
      <c r="HY67" s="2">
        <f t="shared" si="69"/>
        <v>0</v>
      </c>
      <c r="HZ67" s="2">
        <f t="shared" si="69"/>
        <v>0</v>
      </c>
      <c r="IA67" s="2">
        <f t="shared" si="69"/>
        <v>0</v>
      </c>
      <c r="IB67" s="2">
        <f t="shared" si="69"/>
        <v>0</v>
      </c>
      <c r="IC67" s="2">
        <f t="shared" si="69"/>
        <v>0</v>
      </c>
    </row>
    <row r="68" spans="1:237" ht="87" customHeight="1" thickBot="1">
      <c r="A68" s="126"/>
      <c r="B68" s="36"/>
      <c r="C68" s="131" t="s">
        <v>0</v>
      </c>
      <c r="D68" s="131" t="s">
        <v>1</v>
      </c>
      <c r="E68" s="131" t="s">
        <v>2</v>
      </c>
      <c r="F68" s="131" t="s">
        <v>3</v>
      </c>
      <c r="G68" s="131" t="s">
        <v>4</v>
      </c>
      <c r="H68" s="131" t="s">
        <v>5</v>
      </c>
      <c r="I68" s="131" t="s">
        <v>6</v>
      </c>
      <c r="J68" s="131" t="s">
        <v>7</v>
      </c>
      <c r="K68" s="131" t="s">
        <v>8</v>
      </c>
      <c r="L68" s="131" t="s">
        <v>51</v>
      </c>
      <c r="M68" s="131" t="s">
        <v>46</v>
      </c>
      <c r="N68" s="131" t="s">
        <v>47</v>
      </c>
      <c r="O68" s="131" t="s">
        <v>48</v>
      </c>
      <c r="P68" s="131" t="s">
        <v>49</v>
      </c>
      <c r="Q68" s="131" t="s">
        <v>50</v>
      </c>
      <c r="R68" s="131" t="s">
        <v>9</v>
      </c>
      <c r="S68" s="131" t="s">
        <v>10</v>
      </c>
      <c r="T68" s="131" t="s">
        <v>11</v>
      </c>
      <c r="U68" s="131" t="s">
        <v>12</v>
      </c>
      <c r="V68" s="132" t="s">
        <v>13</v>
      </c>
      <c r="W68" s="129" t="s">
        <v>53</v>
      </c>
      <c r="X68" s="176">
        <f aca="true" t="shared" si="70" ref="X68:BI68">COUNTIF(X5:X60,"C")+COUNTIF(X5:X60,"T")</f>
        <v>15</v>
      </c>
      <c r="Y68" s="130">
        <f t="shared" si="70"/>
        <v>16</v>
      </c>
      <c r="Z68" s="130">
        <f t="shared" si="70"/>
        <v>16</v>
      </c>
      <c r="AA68" s="130">
        <f t="shared" si="70"/>
        <v>16</v>
      </c>
      <c r="AB68" s="130">
        <f t="shared" si="70"/>
        <v>16</v>
      </c>
      <c r="AC68" s="176">
        <f t="shared" si="70"/>
        <v>15</v>
      </c>
      <c r="AD68" s="130">
        <f t="shared" si="70"/>
        <v>16</v>
      </c>
      <c r="AE68" s="130">
        <f t="shared" si="70"/>
        <v>16</v>
      </c>
      <c r="AF68" s="130">
        <f t="shared" si="70"/>
        <v>16</v>
      </c>
      <c r="AG68" s="130">
        <f t="shared" si="70"/>
        <v>16</v>
      </c>
      <c r="AH68" s="130">
        <f t="shared" si="70"/>
        <v>16</v>
      </c>
      <c r="AI68" s="130">
        <f t="shared" si="70"/>
        <v>16</v>
      </c>
      <c r="AJ68" s="130">
        <f t="shared" si="70"/>
        <v>16</v>
      </c>
      <c r="AK68" s="130">
        <f t="shared" si="70"/>
        <v>16</v>
      </c>
      <c r="AL68" s="130">
        <f t="shared" si="70"/>
        <v>16</v>
      </c>
      <c r="AM68" s="130">
        <f t="shared" si="70"/>
        <v>16</v>
      </c>
      <c r="AN68" s="130">
        <f t="shared" si="70"/>
        <v>16</v>
      </c>
      <c r="AO68" s="130">
        <f t="shared" si="70"/>
        <v>16</v>
      </c>
      <c r="AP68" s="176">
        <f t="shared" si="70"/>
        <v>15</v>
      </c>
      <c r="AQ68" s="130">
        <f t="shared" si="70"/>
        <v>16</v>
      </c>
      <c r="AR68" s="176">
        <f t="shared" si="70"/>
        <v>17</v>
      </c>
      <c r="AS68" s="176">
        <f t="shared" si="70"/>
        <v>15</v>
      </c>
      <c r="AT68" s="176">
        <f t="shared" si="70"/>
        <v>13</v>
      </c>
      <c r="AU68" s="176">
        <f t="shared" si="70"/>
        <v>15</v>
      </c>
      <c r="AV68" s="176">
        <f t="shared" si="70"/>
        <v>14</v>
      </c>
      <c r="AW68" s="176">
        <f t="shared" si="70"/>
        <v>17</v>
      </c>
      <c r="AX68" s="130">
        <f t="shared" si="70"/>
        <v>16</v>
      </c>
      <c r="AY68" s="130">
        <f t="shared" si="70"/>
        <v>16</v>
      </c>
      <c r="AZ68" s="130">
        <f t="shared" si="70"/>
        <v>16</v>
      </c>
      <c r="BA68" s="130">
        <f t="shared" si="70"/>
        <v>16</v>
      </c>
      <c r="BB68" s="130">
        <f t="shared" si="70"/>
        <v>16</v>
      </c>
      <c r="BC68" s="176">
        <f t="shared" si="70"/>
        <v>15</v>
      </c>
      <c r="BD68" s="176">
        <f t="shared" si="70"/>
        <v>16</v>
      </c>
      <c r="BE68" s="176">
        <f t="shared" si="70"/>
        <v>15</v>
      </c>
      <c r="BF68" s="130">
        <f t="shared" si="70"/>
        <v>16</v>
      </c>
      <c r="BG68" s="130">
        <f t="shared" si="70"/>
        <v>16</v>
      </c>
      <c r="BH68" s="130">
        <f t="shared" si="70"/>
        <v>16</v>
      </c>
      <c r="BI68" s="130">
        <f t="shared" si="70"/>
        <v>16</v>
      </c>
      <c r="BJ68" s="3"/>
      <c r="BK68" s="3"/>
      <c r="BL68" s="3"/>
      <c r="BM68" s="3"/>
      <c r="BN68" s="3"/>
      <c r="BO68" s="3"/>
      <c r="BP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D68" s="2">
        <f>COUNTIF(DD5:DD66,"I")</f>
        <v>3</v>
      </c>
      <c r="DE68" s="2">
        <f aca="true" t="shared" si="71" ref="DE68:EQ68">COUNTIF(DE5:DE66,"I")</f>
        <v>3</v>
      </c>
      <c r="DF68" s="2">
        <f t="shared" si="71"/>
        <v>1</v>
      </c>
      <c r="DG68" s="2">
        <f t="shared" si="71"/>
        <v>4</v>
      </c>
      <c r="DH68" s="2">
        <f t="shared" si="71"/>
        <v>4</v>
      </c>
      <c r="DI68" s="2">
        <f t="shared" si="71"/>
        <v>3</v>
      </c>
      <c r="DJ68" s="2">
        <f t="shared" si="71"/>
        <v>4</v>
      </c>
      <c r="DK68" s="2">
        <f t="shared" si="71"/>
        <v>3</v>
      </c>
      <c r="DL68" s="2">
        <f t="shared" si="71"/>
        <v>2</v>
      </c>
      <c r="DM68" s="2">
        <f t="shared" si="71"/>
        <v>4</v>
      </c>
      <c r="DN68" s="2">
        <f t="shared" si="71"/>
        <v>3</v>
      </c>
      <c r="DO68" s="2">
        <f t="shared" si="71"/>
        <v>4</v>
      </c>
      <c r="DP68" s="2">
        <f t="shared" si="71"/>
        <v>3</v>
      </c>
      <c r="DQ68" s="2">
        <f t="shared" si="71"/>
        <v>4</v>
      </c>
      <c r="DR68" s="2">
        <f t="shared" si="71"/>
        <v>4</v>
      </c>
      <c r="DS68" s="2">
        <f t="shared" si="71"/>
        <v>3</v>
      </c>
      <c r="DT68" s="2">
        <f t="shared" si="71"/>
        <v>2</v>
      </c>
      <c r="DU68" s="2">
        <f t="shared" si="71"/>
        <v>4</v>
      </c>
      <c r="DV68" s="2">
        <f t="shared" si="71"/>
        <v>3</v>
      </c>
      <c r="DW68" s="2">
        <f t="shared" si="71"/>
        <v>4</v>
      </c>
      <c r="DX68" s="2">
        <f t="shared" si="71"/>
        <v>2</v>
      </c>
      <c r="DY68" s="2">
        <f t="shared" si="71"/>
        <v>3</v>
      </c>
      <c r="DZ68" s="2">
        <f t="shared" si="71"/>
        <v>1</v>
      </c>
      <c r="EA68" s="2">
        <f t="shared" si="71"/>
        <v>3</v>
      </c>
      <c r="EB68" s="2">
        <f t="shared" si="71"/>
        <v>2</v>
      </c>
      <c r="EC68" s="2">
        <f t="shared" si="71"/>
        <v>4</v>
      </c>
      <c r="ED68" s="2">
        <f t="shared" si="71"/>
        <v>2</v>
      </c>
      <c r="EE68" s="2">
        <f t="shared" si="71"/>
        <v>3</v>
      </c>
      <c r="EF68" s="2">
        <f t="shared" si="71"/>
        <v>3</v>
      </c>
      <c r="EG68" s="2">
        <f t="shared" si="71"/>
        <v>4</v>
      </c>
      <c r="EH68" s="2">
        <f t="shared" si="71"/>
        <v>2</v>
      </c>
      <c r="EI68" s="2">
        <f t="shared" si="71"/>
        <v>3</v>
      </c>
      <c r="EJ68" s="2">
        <f t="shared" si="71"/>
        <v>3</v>
      </c>
      <c r="EK68" s="2">
        <f t="shared" si="71"/>
        <v>3</v>
      </c>
      <c r="EL68" s="2">
        <f t="shared" si="71"/>
        <v>2</v>
      </c>
      <c r="EM68" s="2">
        <f t="shared" si="71"/>
        <v>2</v>
      </c>
      <c r="EN68" s="2">
        <f t="shared" si="71"/>
        <v>3</v>
      </c>
      <c r="EO68" s="2">
        <f t="shared" si="71"/>
        <v>3</v>
      </c>
      <c r="EP68" s="2">
        <f t="shared" si="71"/>
        <v>0</v>
      </c>
      <c r="EQ68" s="2">
        <f t="shared" si="71"/>
        <v>0</v>
      </c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</row>
    <row r="69" spans="3:237" ht="13.5" thickTop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</row>
    <row r="70" spans="3:237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</row>
    <row r="71" spans="3:237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</row>
    <row r="72" spans="3:237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</row>
    <row r="73" spans="3:237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</row>
    <row r="74" spans="3:237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</row>
    <row r="75" spans="3:237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</row>
    <row r="76" spans="3:237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</row>
    <row r="77" spans="3:237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</row>
    <row r="78" spans="3:237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</row>
    <row r="79" spans="3:237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</row>
    <row r="80" spans="3:237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</row>
    <row r="81" spans="3:237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</row>
    <row r="82" spans="3:237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</row>
    <row r="83" spans="3:237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</row>
    <row r="84" spans="3:237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</row>
    <row r="85" spans="3:237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</row>
    <row r="86" spans="3:237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</row>
    <row r="87" spans="3:237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</row>
    <row r="88" spans="3:237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</row>
    <row r="89" spans="3:237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</row>
    <row r="90" spans="3:237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</row>
    <row r="91" spans="3:237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</row>
    <row r="92" spans="3:237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</row>
    <row r="93" spans="3:237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</row>
    <row r="94" spans="3:237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</row>
    <row r="95" spans="3:237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</row>
    <row r="96" spans="3:237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</row>
    <row r="97" spans="3:237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</row>
    <row r="98" spans="3:237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</row>
    <row r="99" spans="3:237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</row>
    <row r="100" spans="3:237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</row>
    <row r="101" spans="3:237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</row>
    <row r="102" spans="3:237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</row>
    <row r="103" spans="3:237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</row>
    <row r="104" spans="3:237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</row>
    <row r="105" spans="3:237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</row>
    <row r="106" spans="3:237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</row>
    <row r="107" spans="3:237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</row>
    <row r="108" spans="3:237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</row>
    <row r="109" spans="3:237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</row>
    <row r="110" spans="3:237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</row>
    <row r="111" spans="3:237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</row>
    <row r="112" spans="3:237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</row>
    <row r="113" spans="3:237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</row>
    <row r="114" spans="3:237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</row>
    <row r="115" spans="3:237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</row>
    <row r="116" spans="3:237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</row>
    <row r="117" spans="3:237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</row>
    <row r="118" spans="3:237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</row>
    <row r="119" spans="3:237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</row>
    <row r="120" spans="3:237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</row>
    <row r="121" spans="3:237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</row>
    <row r="122" spans="3:237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</row>
    <row r="123" spans="3:237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</row>
    <row r="124" spans="3:237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</row>
    <row r="125" spans="3:237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</row>
    <row r="126" spans="3:237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</row>
    <row r="127" spans="3:237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</row>
    <row r="128" spans="3:237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</row>
    <row r="129" spans="3:237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</row>
    <row r="130" spans="3:237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</row>
    <row r="131" spans="3:237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</row>
    <row r="132" spans="3:237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</row>
    <row r="133" spans="3:237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</row>
    <row r="134" spans="3:237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</row>
    <row r="135" spans="3:237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</row>
    <row r="136" spans="3:237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</row>
    <row r="137" spans="3:237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</row>
    <row r="138" spans="3:237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</row>
    <row r="139" spans="3:237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</row>
    <row r="140" spans="3:237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</row>
    <row r="141" spans="3:237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</row>
    <row r="142" spans="3:237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</row>
    <row r="143" spans="3:237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</row>
    <row r="144" spans="3:237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</row>
    <row r="145" spans="3:237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</row>
    <row r="146" spans="3:237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</row>
    <row r="147" spans="3:237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</row>
    <row r="148" spans="3:237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</row>
    <row r="149" spans="3:237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</row>
    <row r="150" spans="3:237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</row>
    <row r="151" spans="3:237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</row>
    <row r="152" spans="3:237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</row>
    <row r="153" spans="3:237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</row>
    <row r="154" spans="3:237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</row>
    <row r="155" spans="3:237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</row>
    <row r="156" spans="3:237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</row>
    <row r="157" spans="3:237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</row>
    <row r="158" spans="3:237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</row>
    <row r="159" spans="3:237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</row>
    <row r="160" spans="3:237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</row>
    <row r="161" spans="3:237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</row>
    <row r="162" spans="3:237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</row>
    <row r="163" spans="3:237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</row>
    <row r="164" spans="3:237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</row>
    <row r="165" spans="3:237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</row>
    <row r="166" spans="3:237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</row>
    <row r="167" spans="3:237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</row>
    <row r="168" spans="3:237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</row>
    <row r="169" spans="3:237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</row>
    <row r="170" spans="3:237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</row>
    <row r="171" spans="3:237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</row>
    <row r="172" spans="3:237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</row>
    <row r="173" spans="3:237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</row>
    <row r="174" spans="3:237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</row>
    <row r="175" spans="3:237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</row>
    <row r="176" spans="3:237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</row>
    <row r="177" spans="3:237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</row>
    <row r="178" spans="3:237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</row>
    <row r="179" spans="3:237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</row>
    <row r="180" spans="3:237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</row>
    <row r="181" spans="3:237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</row>
    <row r="182" spans="3:237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</row>
    <row r="183" spans="3:237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</row>
    <row r="184" spans="3:237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</row>
    <row r="185" spans="3:237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</row>
    <row r="186" spans="3:237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</row>
    <row r="187" spans="3:237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</row>
    <row r="188" spans="3:237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</row>
    <row r="189" spans="3:237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</row>
    <row r="190" spans="3:237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</row>
    <row r="191" spans="3:237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</row>
    <row r="192" spans="3:237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</row>
    <row r="193" spans="3:237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</row>
    <row r="194" spans="3:237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</row>
    <row r="195" spans="3:237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</row>
    <row r="196" spans="3:237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</row>
    <row r="197" spans="3:237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</row>
    <row r="198" spans="3:237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</row>
    <row r="199" spans="3:237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</row>
    <row r="200" spans="3:237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</row>
    <row r="201" spans="3:237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</row>
    <row r="202" spans="3:237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</row>
    <row r="203" spans="3:237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</row>
    <row r="204" spans="3:237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</row>
    <row r="205" spans="3:237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</row>
    <row r="206" spans="3:237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</row>
    <row r="207" spans="3:237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</row>
    <row r="208" spans="3:237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</row>
    <row r="209" spans="3:237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</row>
    <row r="210" spans="3:237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</row>
    <row r="211" spans="3:237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</row>
    <row r="212" spans="3:237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</row>
    <row r="213" spans="3:237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</row>
    <row r="214" spans="3:237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</row>
    <row r="215" spans="3:237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</row>
    <row r="216" spans="3:237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</row>
    <row r="217" spans="3:237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</row>
    <row r="218" spans="3:237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</row>
    <row r="219" spans="3:237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</row>
    <row r="220" spans="3:237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</row>
    <row r="221" spans="3:237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</row>
    <row r="222" spans="3:237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</row>
    <row r="223" spans="3:237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</row>
    <row r="224" spans="3:237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</row>
    <row r="225" spans="3:237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</row>
    <row r="226" spans="3:237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</row>
    <row r="227" spans="3:237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</row>
    <row r="228" spans="3:237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</row>
    <row r="229" spans="3:237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</row>
    <row r="230" spans="3:237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</row>
    <row r="231" spans="3:237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</row>
    <row r="232" spans="3:237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</row>
    <row r="233" spans="3:237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</row>
    <row r="234" spans="3:237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</row>
    <row r="235" spans="3:237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</row>
    <row r="236" spans="3:237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</row>
    <row r="237" spans="3:237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</row>
    <row r="238" spans="3:237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</row>
    <row r="239" spans="3:237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</row>
    <row r="240" spans="3:237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</row>
    <row r="241" spans="3:237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</row>
    <row r="242" spans="3:237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</row>
    <row r="243" spans="3:237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</row>
    <row r="244" spans="3:237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</row>
    <row r="245" spans="3:237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</row>
    <row r="246" spans="3:237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</row>
    <row r="247" spans="3:237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</row>
    <row r="248" spans="3:237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</row>
    <row r="249" spans="3:237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</row>
    <row r="250" spans="3:237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</row>
    <row r="251" spans="3:237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</row>
    <row r="252" spans="3:237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</row>
    <row r="253" spans="3:237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</row>
    <row r="254" spans="3:237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</row>
    <row r="255" spans="3:237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</row>
    <row r="256" spans="3:237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</row>
    <row r="257" spans="3:237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</row>
    <row r="258" spans="3:237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</row>
    <row r="259" spans="3:237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</row>
    <row r="260" spans="3:237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</row>
    <row r="261" spans="3:237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</row>
    <row r="262" spans="3:237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</row>
    <row r="263" spans="3:237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</row>
    <row r="264" spans="3:237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</row>
    <row r="265" spans="3:237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</row>
    <row r="266" spans="3:237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</row>
    <row r="267" spans="3:237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</row>
    <row r="268" spans="3:237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</row>
    <row r="269" spans="3:237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</row>
    <row r="270" spans="3:237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</row>
    <row r="271" spans="3:237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</row>
    <row r="272" spans="3:237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</row>
    <row r="273" spans="3:237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</row>
    <row r="274" spans="3:237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</row>
    <row r="275" spans="3:237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</row>
    <row r="276" spans="3:237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</row>
    <row r="277" spans="3:237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</row>
  </sheetData>
  <sheetProtection/>
  <mergeCells count="21">
    <mergeCell ref="DC3:DC4"/>
    <mergeCell ref="E3:E4"/>
    <mergeCell ref="U3:U4"/>
    <mergeCell ref="S3:S4"/>
    <mergeCell ref="R3:R4"/>
    <mergeCell ref="Q3:Q4"/>
    <mergeCell ref="N3:N4"/>
    <mergeCell ref="V3:V4"/>
    <mergeCell ref="J3:J4"/>
    <mergeCell ref="T3:T4"/>
    <mergeCell ref="O3:O4"/>
    <mergeCell ref="C3:C4"/>
    <mergeCell ref="F3:F4"/>
    <mergeCell ref="I3:I4"/>
    <mergeCell ref="H3:H4"/>
    <mergeCell ref="G3:G4"/>
    <mergeCell ref="P3:P4"/>
    <mergeCell ref="K3:K4"/>
    <mergeCell ref="D3:D4"/>
    <mergeCell ref="M3:M4"/>
    <mergeCell ref="L3:L4"/>
  </mergeCells>
  <printOptions gridLines="1" horizontalCentered="1"/>
  <pageMargins left="2.43" right="2.09" top="1.062992125984252" bottom="0.4330708661417323" header="0.35433070866141736" footer="0.15748031496062992"/>
  <pageSetup horizontalDpi="300" verticalDpi="300" orientation="landscape" paperSize="9" scale="80" r:id="rId1"/>
  <headerFooter alignWithMargins="0">
    <oddHeader>&amp;C&amp;"Arial,Negrita"&amp;12Estadística U.E.ALZIRA
Temporada 2005-06
Regional Preferent, grup III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67" zoomScaleNormal="67" zoomScalePageLayoutView="0" workbookViewId="0" topLeftCell="A22">
      <pane xSplit="1" topLeftCell="B1" activePane="topRight" state="frozen"/>
      <selection pane="topLeft" activeCell="A8" sqref="A8"/>
      <selection pane="topRight" activeCell="A40" sqref="A40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7" t="str">
        <f>'U.E. ALZIRA'!X3</f>
        <v>Tavernes</v>
      </c>
      <c r="B3" s="32">
        <v>1</v>
      </c>
      <c r="C3" s="17"/>
      <c r="D3" s="26">
        <v>1</v>
      </c>
      <c r="E3" s="23"/>
      <c r="F3" s="17">
        <v>1</v>
      </c>
      <c r="G3" s="18"/>
      <c r="H3" s="11">
        <f>SUM(B3:G3)</f>
        <v>3</v>
      </c>
    </row>
    <row r="4" spans="1:15" s="11" customFormat="1" ht="12.75">
      <c r="A4" s="67" t="str">
        <f>'U.E. ALZIRA'!Y3</f>
        <v>Discóbolo</v>
      </c>
      <c r="B4" s="33"/>
      <c r="C4" s="9">
        <v>2</v>
      </c>
      <c r="D4" s="8"/>
      <c r="E4" s="34"/>
      <c r="F4" s="9">
        <v>1</v>
      </c>
      <c r="G4" s="35">
        <v>1</v>
      </c>
      <c r="H4" s="11">
        <f aca="true" t="shared" si="0" ref="H4:H42">SUM(B4:G4)</f>
        <v>4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8" t="str">
        <f>'U.E. ALZIRA'!Z3</f>
        <v>Xirivella</v>
      </c>
      <c r="B5" s="33">
        <v>1</v>
      </c>
      <c r="C5" s="9"/>
      <c r="D5" s="8"/>
      <c r="E5" s="34"/>
      <c r="F5" s="9"/>
      <c r="G5" s="35"/>
      <c r="H5" s="11">
        <f t="shared" si="0"/>
        <v>1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8" t="str">
        <f>'U.E. ALZIRA'!AA3</f>
        <v>Torrent EF</v>
      </c>
      <c r="B6" s="33">
        <v>1</v>
      </c>
      <c r="C6" s="9"/>
      <c r="D6" s="8"/>
      <c r="E6" s="34"/>
      <c r="F6" s="9"/>
      <c r="G6" s="35"/>
      <c r="H6" s="11">
        <f t="shared" si="0"/>
        <v>1</v>
      </c>
    </row>
    <row r="7" spans="1:15" s="13" customFormat="1" ht="12.75">
      <c r="A7" s="68" t="str">
        <f>'U.E. ALZIRA'!AB3</f>
        <v>Alberic</v>
      </c>
      <c r="B7" s="33">
        <v>1</v>
      </c>
      <c r="C7" s="9">
        <v>1</v>
      </c>
      <c r="D7" s="8"/>
      <c r="E7" s="34"/>
      <c r="F7" s="9"/>
      <c r="G7" s="35"/>
      <c r="H7" s="11">
        <f t="shared" si="0"/>
        <v>2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8" t="str">
        <f>'U.E. ALZIRA'!AC3</f>
        <v>Olímpic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15" s="13" customFormat="1" ht="12.75">
      <c r="A9" s="68" t="str">
        <f>'U.E. ALZIRA'!AD3</f>
        <v>Pobla Llarga</v>
      </c>
      <c r="B9" s="33"/>
      <c r="C9" s="9">
        <v>1</v>
      </c>
      <c r="D9" s="8"/>
      <c r="E9" s="34">
        <v>1</v>
      </c>
      <c r="F9" s="9">
        <v>1</v>
      </c>
      <c r="G9" s="35">
        <v>2</v>
      </c>
      <c r="H9" s="11">
        <f t="shared" si="0"/>
        <v>5</v>
      </c>
      <c r="I9" s="10"/>
      <c r="J9" s="10"/>
      <c r="K9" s="10"/>
      <c r="L9" s="10"/>
      <c r="M9" s="10"/>
      <c r="N9" s="10"/>
      <c r="O9" s="10"/>
    </row>
    <row r="10" spans="1:8" ht="12.75">
      <c r="A10" s="68" t="str">
        <f>'U.E. ALZIRA'!AE3</f>
        <v>Canals</v>
      </c>
      <c r="B10" s="33"/>
      <c r="C10" s="9">
        <v>2</v>
      </c>
      <c r="D10" s="8"/>
      <c r="E10" s="34"/>
      <c r="F10" s="9"/>
      <c r="G10" s="35">
        <v>1</v>
      </c>
      <c r="H10" s="11">
        <f t="shared" si="0"/>
        <v>3</v>
      </c>
    </row>
    <row r="11" spans="1:15" s="13" customFormat="1" ht="12.75">
      <c r="A11" s="68" t="str">
        <f>'U.E. ALZIRA'!AF3</f>
        <v>Juventud Bº Xto</v>
      </c>
      <c r="B11" s="33">
        <v>1</v>
      </c>
      <c r="C11" s="9"/>
      <c r="D11" s="8"/>
      <c r="E11" s="34"/>
      <c r="F11" s="9">
        <v>1</v>
      </c>
      <c r="G11" s="35"/>
      <c r="H11" s="11">
        <f t="shared" si="0"/>
        <v>2</v>
      </c>
      <c r="I11" s="10"/>
      <c r="J11" s="10"/>
      <c r="K11" s="10"/>
      <c r="L11" s="10"/>
      <c r="M11" s="10"/>
      <c r="N11" s="10"/>
      <c r="O11" s="10"/>
    </row>
    <row r="12" spans="1:8" ht="12.75">
      <c r="A12" s="68" t="str">
        <f>'U.E. ALZIRA'!AG3</f>
        <v>Paiporta</v>
      </c>
      <c r="B12" s="33"/>
      <c r="C12" s="9"/>
      <c r="D12" s="8">
        <v>1</v>
      </c>
      <c r="E12" s="34">
        <v>1</v>
      </c>
      <c r="F12" s="9">
        <v>1</v>
      </c>
      <c r="G12" s="35"/>
      <c r="H12" s="11">
        <f t="shared" si="0"/>
        <v>3</v>
      </c>
    </row>
    <row r="13" spans="1:15" s="13" customFormat="1" ht="12.75">
      <c r="A13" s="68" t="str">
        <f>'U.E. ALZIRA'!AH3</f>
        <v>B. Luz</v>
      </c>
      <c r="B13" s="33"/>
      <c r="C13" s="9"/>
      <c r="D13" s="8"/>
      <c r="E13" s="34">
        <v>1</v>
      </c>
      <c r="F13" s="9"/>
      <c r="G13" s="35">
        <v>1</v>
      </c>
      <c r="H13" s="11">
        <f t="shared" si="0"/>
        <v>2</v>
      </c>
      <c r="I13" s="10"/>
      <c r="J13" s="10"/>
      <c r="K13" s="10"/>
      <c r="L13" s="10"/>
      <c r="M13" s="10"/>
      <c r="N13" s="10"/>
      <c r="O13" s="10"/>
    </row>
    <row r="14" spans="1:8" ht="12.75">
      <c r="A14" s="68" t="str">
        <f>'U.E. ALZIRA'!AI3</f>
        <v>CD Torrent</v>
      </c>
      <c r="B14" s="33"/>
      <c r="C14" s="9">
        <v>1</v>
      </c>
      <c r="D14" s="8">
        <v>2</v>
      </c>
      <c r="E14" s="34"/>
      <c r="F14" s="9">
        <v>2</v>
      </c>
      <c r="G14" s="35">
        <v>1</v>
      </c>
      <c r="H14" s="11">
        <f t="shared" si="0"/>
        <v>6</v>
      </c>
    </row>
    <row r="15" spans="1:15" s="13" customFormat="1" ht="12.75">
      <c r="A15" s="68" t="str">
        <f>'U.E. ALZIRA'!AJ3</f>
        <v>Sedaví</v>
      </c>
      <c r="B15" s="33"/>
      <c r="C15" s="9"/>
      <c r="D15" s="8">
        <v>3</v>
      </c>
      <c r="E15" s="34">
        <v>1</v>
      </c>
      <c r="F15" s="9"/>
      <c r="G15" s="35"/>
      <c r="H15" s="11">
        <f t="shared" si="0"/>
        <v>4</v>
      </c>
      <c r="I15" s="10"/>
      <c r="J15" s="10"/>
      <c r="K15" s="10"/>
      <c r="L15" s="10"/>
      <c r="M15" s="10"/>
      <c r="N15" s="10"/>
      <c r="O15" s="10"/>
    </row>
    <row r="16" spans="1:8" ht="12.75">
      <c r="A16" s="68" t="str">
        <f>'U.E. ALZIRA'!AK3</f>
        <v>Guadassuar</v>
      </c>
      <c r="B16" s="33"/>
      <c r="C16" s="9"/>
      <c r="D16" s="8"/>
      <c r="E16" s="34">
        <v>3</v>
      </c>
      <c r="F16" s="9">
        <v>1</v>
      </c>
      <c r="G16" s="35"/>
      <c r="H16" s="11">
        <f t="shared" si="0"/>
        <v>4</v>
      </c>
    </row>
    <row r="17" spans="1:15" s="13" customFormat="1" ht="12.75">
      <c r="A17" s="68" t="str">
        <f>'U.E. ALZIRA'!AL3</f>
        <v>Carcaixent</v>
      </c>
      <c r="B17" s="33"/>
      <c r="C17" s="9"/>
      <c r="D17" s="8"/>
      <c r="E17" s="34"/>
      <c r="F17" s="9">
        <v>1</v>
      </c>
      <c r="G17" s="35"/>
      <c r="H17" s="11">
        <f t="shared" si="0"/>
        <v>1</v>
      </c>
      <c r="I17" s="10"/>
      <c r="J17" s="10"/>
      <c r="K17" s="10"/>
      <c r="L17" s="10"/>
      <c r="M17" s="10"/>
      <c r="N17" s="10"/>
      <c r="O17" s="10"/>
    </row>
    <row r="18" spans="1:8" ht="12.75">
      <c r="A18" s="68" t="str">
        <f>'U.E. ALZIRA'!AM3</f>
        <v>Emfu L'Alcúdia</v>
      </c>
      <c r="B18" s="33"/>
      <c r="C18" s="9"/>
      <c r="D18" s="8"/>
      <c r="E18" s="34">
        <v>1</v>
      </c>
      <c r="F18" s="9"/>
      <c r="G18" s="35"/>
      <c r="H18" s="11">
        <f t="shared" si="0"/>
        <v>1</v>
      </c>
    </row>
    <row r="19" spans="1:15" s="13" customFormat="1" ht="12.75">
      <c r="A19" s="68" t="str">
        <f>'U.E. ALZIRA'!AN3</f>
        <v>Sueca</v>
      </c>
      <c r="B19" s="33"/>
      <c r="C19" s="9"/>
      <c r="D19" s="8"/>
      <c r="E19" s="34"/>
      <c r="F19" s="9"/>
      <c r="G19" s="35"/>
      <c r="H19" s="11">
        <f t="shared" si="0"/>
        <v>0</v>
      </c>
      <c r="I19" s="10"/>
      <c r="J19" s="10"/>
      <c r="K19" s="10"/>
      <c r="L19" s="10"/>
      <c r="M19" s="10"/>
      <c r="N19" s="10"/>
      <c r="O19" s="10"/>
    </row>
    <row r="20" spans="1:8" ht="12.75">
      <c r="A20" s="68" t="str">
        <f>'U.E. ALZIRA'!AO3</f>
        <v>Tavernes</v>
      </c>
      <c r="B20" s="33">
        <v>1</v>
      </c>
      <c r="C20" s="9">
        <v>1</v>
      </c>
      <c r="D20" s="8"/>
      <c r="E20" s="34"/>
      <c r="F20" s="9"/>
      <c r="G20" s="35"/>
      <c r="H20" s="11">
        <f t="shared" si="0"/>
        <v>2</v>
      </c>
    </row>
    <row r="21" spans="1:15" s="13" customFormat="1" ht="12.75">
      <c r="A21" s="68" t="str">
        <f>'U.E. ALZIRA'!AP3</f>
        <v>Discóbolo</v>
      </c>
      <c r="B21" s="33">
        <v>1</v>
      </c>
      <c r="C21" s="9"/>
      <c r="D21" s="8"/>
      <c r="E21" s="34"/>
      <c r="F21" s="9"/>
      <c r="G21" s="35"/>
      <c r="H21" s="11">
        <f t="shared" si="0"/>
        <v>1</v>
      </c>
      <c r="I21" s="10"/>
      <c r="J21" s="10"/>
      <c r="K21" s="10"/>
      <c r="L21" s="10"/>
      <c r="M21" s="10"/>
      <c r="N21" s="10"/>
      <c r="O21" s="10"/>
    </row>
    <row r="22" spans="1:8" ht="12.75">
      <c r="A22" s="68" t="str">
        <f>'U.E. ALZIRA'!AQ3</f>
        <v>Xirivella</v>
      </c>
      <c r="B22" s="33"/>
      <c r="C22" s="9">
        <v>1</v>
      </c>
      <c r="D22" s="8">
        <v>1</v>
      </c>
      <c r="E22" s="34"/>
      <c r="F22" s="9"/>
      <c r="G22" s="35"/>
      <c r="H22" s="11">
        <f t="shared" si="0"/>
        <v>2</v>
      </c>
    </row>
    <row r="23" spans="1:15" s="13" customFormat="1" ht="12.75">
      <c r="A23" s="68" t="str">
        <f>'U.E. ALZIRA'!AR3</f>
        <v>Torrent EF</v>
      </c>
      <c r="B23" s="33"/>
      <c r="C23" s="9">
        <v>1</v>
      </c>
      <c r="D23" s="8"/>
      <c r="E23" s="34"/>
      <c r="F23" s="9"/>
      <c r="G23" s="35"/>
      <c r="H23" s="11">
        <f t="shared" si="0"/>
        <v>1</v>
      </c>
      <c r="I23" s="10"/>
      <c r="J23" s="10"/>
      <c r="K23" s="10"/>
      <c r="L23" s="10"/>
      <c r="M23" s="10"/>
      <c r="N23" s="10"/>
      <c r="O23" s="10"/>
    </row>
    <row r="24" spans="1:8" ht="12.75">
      <c r="A24" s="68" t="str">
        <f>'U.E. ALZIRA'!AS3</f>
        <v>Alberic</v>
      </c>
      <c r="B24" s="33"/>
      <c r="C24" s="9"/>
      <c r="D24" s="8"/>
      <c r="E24" s="34"/>
      <c r="F24" s="9"/>
      <c r="G24" s="35"/>
      <c r="H24" s="11">
        <f t="shared" si="0"/>
        <v>0</v>
      </c>
    </row>
    <row r="25" spans="1:15" s="13" customFormat="1" ht="12.75">
      <c r="A25" s="68" t="str">
        <f>'U.E. ALZIRA'!AT3</f>
        <v>Olímpic</v>
      </c>
      <c r="B25" s="33"/>
      <c r="C25" s="9"/>
      <c r="D25" s="8"/>
      <c r="E25" s="34"/>
      <c r="F25" s="9"/>
      <c r="G25" s="35"/>
      <c r="H25" s="11">
        <f t="shared" si="0"/>
        <v>0</v>
      </c>
      <c r="I25" s="10"/>
      <c r="J25" s="10"/>
      <c r="K25" s="10"/>
      <c r="L25" s="10"/>
      <c r="M25" s="10"/>
      <c r="N25" s="10"/>
      <c r="O25" s="10"/>
    </row>
    <row r="26" spans="1:8" ht="12.75">
      <c r="A26" s="68" t="str">
        <f>'U.E. ALZIRA'!AU3</f>
        <v>Pobla Llarga</v>
      </c>
      <c r="B26" s="33"/>
      <c r="C26" s="9"/>
      <c r="D26" s="8"/>
      <c r="E26" s="34">
        <v>1</v>
      </c>
      <c r="F26" s="9"/>
      <c r="G26" s="35">
        <v>1</v>
      </c>
      <c r="H26" s="11">
        <f t="shared" si="0"/>
        <v>2</v>
      </c>
    </row>
    <row r="27" spans="1:15" s="13" customFormat="1" ht="12.75">
      <c r="A27" s="68" t="str">
        <f>'U.E. ALZIRA'!AV3</f>
        <v>Canals</v>
      </c>
      <c r="B27" s="33"/>
      <c r="C27" s="9"/>
      <c r="D27" s="8"/>
      <c r="E27" s="34"/>
      <c r="F27" s="9"/>
      <c r="G27" s="35">
        <v>1</v>
      </c>
      <c r="H27" s="11">
        <f t="shared" si="0"/>
        <v>1</v>
      </c>
      <c r="I27" s="10"/>
      <c r="J27" s="10"/>
      <c r="K27" s="10"/>
      <c r="L27" s="10"/>
      <c r="M27" s="10"/>
      <c r="N27" s="10"/>
      <c r="O27" s="10"/>
    </row>
    <row r="28" spans="1:8" ht="12.75">
      <c r="A28" s="68" t="str">
        <f>'U.E. ALZIRA'!AW3</f>
        <v>Juventud Bº Xto</v>
      </c>
      <c r="B28" s="33"/>
      <c r="C28" s="9"/>
      <c r="D28" s="8">
        <v>1</v>
      </c>
      <c r="E28" s="34">
        <v>1</v>
      </c>
      <c r="F28" s="9"/>
      <c r="G28" s="35">
        <v>1</v>
      </c>
      <c r="H28" s="11">
        <f t="shared" si="0"/>
        <v>3</v>
      </c>
    </row>
    <row r="29" spans="1:15" s="13" customFormat="1" ht="12.75">
      <c r="A29" s="68" t="str">
        <f>'U.E. ALZIRA'!AX3</f>
        <v>Paiporta</v>
      </c>
      <c r="B29" s="33">
        <v>1</v>
      </c>
      <c r="C29" s="9"/>
      <c r="D29" s="8"/>
      <c r="E29" s="34"/>
      <c r="F29" s="9"/>
      <c r="G29" s="35"/>
      <c r="H29" s="11">
        <f t="shared" si="0"/>
        <v>1</v>
      </c>
      <c r="I29" s="10"/>
      <c r="J29" s="10"/>
      <c r="K29" s="10"/>
      <c r="L29" s="10"/>
      <c r="M29" s="10"/>
      <c r="N29" s="10"/>
      <c r="O29" s="10"/>
    </row>
    <row r="30" spans="1:8" ht="12.75">
      <c r="A30" s="68" t="str">
        <f>'U.E. ALZIRA'!AY3</f>
        <v>B. Luz</v>
      </c>
      <c r="B30" s="33">
        <v>1</v>
      </c>
      <c r="C30" s="9"/>
      <c r="D30" s="8"/>
      <c r="E30" s="34"/>
      <c r="F30" s="9">
        <v>1</v>
      </c>
      <c r="G30" s="35"/>
      <c r="H30" s="11">
        <f t="shared" si="0"/>
        <v>2</v>
      </c>
    </row>
    <row r="31" spans="1:15" s="13" customFormat="1" ht="12.75">
      <c r="A31" s="68" t="str">
        <f>'U.E. ALZIRA'!AZ3</f>
        <v>CD Torrent</v>
      </c>
      <c r="B31" s="33"/>
      <c r="C31" s="9"/>
      <c r="D31" s="8"/>
      <c r="E31" s="34"/>
      <c r="F31" s="9"/>
      <c r="G31" s="35"/>
      <c r="H31" s="11">
        <f t="shared" si="0"/>
        <v>0</v>
      </c>
      <c r="I31" s="10"/>
      <c r="J31" s="10"/>
      <c r="K31" s="10"/>
      <c r="L31" s="10"/>
      <c r="M31" s="10"/>
      <c r="N31" s="10"/>
      <c r="O31" s="10"/>
    </row>
    <row r="32" spans="1:8" ht="12.75">
      <c r="A32" s="68" t="str">
        <f>'U.E. ALZIRA'!BA3</f>
        <v>Sedaví</v>
      </c>
      <c r="B32" s="33">
        <v>1</v>
      </c>
      <c r="C32" s="9">
        <v>1</v>
      </c>
      <c r="D32" s="8">
        <v>2</v>
      </c>
      <c r="E32" s="34">
        <v>1</v>
      </c>
      <c r="F32" s="9">
        <v>2</v>
      </c>
      <c r="G32" s="35"/>
      <c r="H32" s="11">
        <f t="shared" si="0"/>
        <v>7</v>
      </c>
    </row>
    <row r="33" spans="1:8" ht="12.75">
      <c r="A33" s="68" t="str">
        <f>'U.E. ALZIRA'!BB3</f>
        <v>Guadassuar</v>
      </c>
      <c r="B33" s="33"/>
      <c r="C33" s="9"/>
      <c r="D33" s="8"/>
      <c r="E33" s="34">
        <v>1</v>
      </c>
      <c r="F33" s="9"/>
      <c r="G33" s="35"/>
      <c r="H33" s="11">
        <f t="shared" si="0"/>
        <v>1</v>
      </c>
    </row>
    <row r="34" spans="1:8" ht="12.75">
      <c r="A34" s="68" t="str">
        <f>'U.E. ALZIRA'!BC3</f>
        <v>Carcaixent</v>
      </c>
      <c r="B34" s="33"/>
      <c r="C34" s="9"/>
      <c r="D34" s="8"/>
      <c r="E34" s="34"/>
      <c r="F34" s="9"/>
      <c r="G34" s="35"/>
      <c r="H34" s="11">
        <f t="shared" si="0"/>
        <v>0</v>
      </c>
    </row>
    <row r="35" spans="1:8" ht="12.75">
      <c r="A35" s="68" t="str">
        <f>'U.E. ALZIRA'!BD3</f>
        <v>Emfu L'Alcúdia</v>
      </c>
      <c r="B35" s="33"/>
      <c r="C35" s="9">
        <v>1</v>
      </c>
      <c r="D35" s="8"/>
      <c r="E35" s="34">
        <v>1</v>
      </c>
      <c r="F35" s="9"/>
      <c r="G35" s="35">
        <v>1</v>
      </c>
      <c r="H35" s="11">
        <f t="shared" si="0"/>
        <v>3</v>
      </c>
    </row>
    <row r="36" spans="1:8" ht="12.75">
      <c r="A36" s="68" t="str">
        <f>'U.E. ALZIRA'!BE3</f>
        <v>Sueca</v>
      </c>
      <c r="B36" s="33"/>
      <c r="C36" s="9"/>
      <c r="D36" s="8"/>
      <c r="E36" s="34"/>
      <c r="F36" s="9"/>
      <c r="G36" s="35"/>
      <c r="H36" s="11">
        <f t="shared" si="0"/>
        <v>0</v>
      </c>
    </row>
    <row r="37" spans="1:8" ht="12.75">
      <c r="A37" s="68" t="str">
        <f>'U.E. ALZIRA'!BF3</f>
        <v>Vinaròs</v>
      </c>
      <c r="B37" s="33"/>
      <c r="C37" s="9"/>
      <c r="D37" s="8">
        <v>1</v>
      </c>
      <c r="E37" s="34"/>
      <c r="F37" s="9"/>
      <c r="G37" s="35"/>
      <c r="H37" s="11">
        <f t="shared" si="0"/>
        <v>1</v>
      </c>
    </row>
    <row r="38" spans="1:8" ht="12.75">
      <c r="A38" s="68" t="str">
        <f>'U.E. ALZIRA'!BG3</f>
        <v>Vinaròs</v>
      </c>
      <c r="B38" s="33"/>
      <c r="C38" s="9"/>
      <c r="D38" s="8"/>
      <c r="E38" s="34"/>
      <c r="F38" s="9"/>
      <c r="G38" s="35">
        <v>1</v>
      </c>
      <c r="H38" s="11">
        <f t="shared" si="0"/>
        <v>1</v>
      </c>
    </row>
    <row r="39" spans="1:8" ht="12.75">
      <c r="A39" s="68" t="str">
        <f>'U.E. ALZIRA'!BH3</f>
        <v>Crevillent</v>
      </c>
      <c r="B39" s="33"/>
      <c r="C39" s="9"/>
      <c r="D39" s="8">
        <v>1</v>
      </c>
      <c r="E39" s="34"/>
      <c r="F39" s="9"/>
      <c r="G39" s="35"/>
      <c r="H39" s="11">
        <f t="shared" si="0"/>
        <v>1</v>
      </c>
    </row>
    <row r="40" spans="1:8" ht="13.5" thickBot="1">
      <c r="A40" s="68" t="str">
        <f>'U.E. ALZIRA'!BI3</f>
        <v>Crevillent</v>
      </c>
      <c r="B40" s="33"/>
      <c r="C40" s="9"/>
      <c r="D40" s="8">
        <v>1</v>
      </c>
      <c r="E40" s="34"/>
      <c r="F40" s="9"/>
      <c r="G40" s="35"/>
      <c r="H40" s="11">
        <f t="shared" si="0"/>
        <v>1</v>
      </c>
    </row>
    <row r="41" spans="1:8" ht="12.75" hidden="1">
      <c r="A41" s="138" t="e">
        <f>'U.E. ALZIRA'!#REF!</f>
        <v>#REF!</v>
      </c>
      <c r="B41" s="133"/>
      <c r="C41" s="134"/>
      <c r="D41" s="135"/>
      <c r="E41" s="136"/>
      <c r="F41" s="134"/>
      <c r="G41" s="137"/>
      <c r="H41" s="11">
        <f t="shared" si="0"/>
        <v>0</v>
      </c>
    </row>
    <row r="42" spans="1:8" ht="13.5" hidden="1" thickBot="1">
      <c r="A42" s="138" t="e">
        <f>'U.E. ALZIRA'!#REF!</f>
        <v>#REF!</v>
      </c>
      <c r="B42" s="33"/>
      <c r="C42" s="9"/>
      <c r="D42" s="8"/>
      <c r="E42" s="34"/>
      <c r="F42" s="9"/>
      <c r="G42" s="35"/>
      <c r="H42" s="11">
        <f t="shared" si="0"/>
        <v>0</v>
      </c>
    </row>
    <row r="43" spans="1:14" ht="14.25" thickBot="1" thickTop="1">
      <c r="A43" s="40" t="s">
        <v>34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10</v>
      </c>
      <c r="C45" s="57">
        <f>(B45/N45)</f>
        <v>0.1388888888888889</v>
      </c>
      <c r="D45" s="36">
        <f>SUM(C3:C40)</f>
        <v>12</v>
      </c>
      <c r="E45" s="57">
        <f>(D45/N45)</f>
        <v>0.16666666666666666</v>
      </c>
      <c r="F45" s="36">
        <f>SUM(D3:D40)</f>
        <v>14</v>
      </c>
      <c r="G45" s="58">
        <f>(F45/N45)</f>
        <v>0.19444444444444445</v>
      </c>
      <c r="H45" s="56">
        <f>SUM(E3:E40)</f>
        <v>13</v>
      </c>
      <c r="I45" s="57">
        <f>(H45/N45)</f>
        <v>0.18055555555555555</v>
      </c>
      <c r="J45" s="36">
        <f>SUM(F3:F40)</f>
        <v>12</v>
      </c>
      <c r="K45" s="57">
        <f>(J45/N45)</f>
        <v>0.16666666666666666</v>
      </c>
      <c r="L45" s="36">
        <f>SUM(G3:G40)</f>
        <v>11</v>
      </c>
      <c r="M45" s="58">
        <f>(L45/N45)</f>
        <v>0.1527777777777778</v>
      </c>
      <c r="N45" s="60">
        <f>SUM(H3:H40)</f>
        <v>72</v>
      </c>
    </row>
    <row r="46" ht="13.5" thickTop="1"/>
    <row r="47" spans="2:7" ht="12.75">
      <c r="B47" s="13" t="s">
        <v>40</v>
      </c>
      <c r="C47" s="13" t="s">
        <v>41</v>
      </c>
      <c r="E47" s="13" t="s">
        <v>43</v>
      </c>
      <c r="F47" s="13" t="s">
        <v>42</v>
      </c>
      <c r="G47" s="13" t="s">
        <v>44</v>
      </c>
    </row>
    <row r="48" spans="2:7" ht="12.75">
      <c r="B48" s="13">
        <f>B45+D45+F45</f>
        <v>36</v>
      </c>
      <c r="C48" s="13">
        <f>H45+J45+L45</f>
        <v>36</v>
      </c>
      <c r="E48" s="13">
        <f>B45+H45</f>
        <v>23</v>
      </c>
      <c r="F48" s="13">
        <f>D45+J45</f>
        <v>24</v>
      </c>
      <c r="G48" s="13">
        <f>F45+L45</f>
        <v>25</v>
      </c>
    </row>
    <row r="49" spans="1:15" s="13" customFormat="1" ht="12.75">
      <c r="A49" s="10"/>
      <c r="I49" s="10"/>
      <c r="J49" s="10"/>
      <c r="K49" s="10"/>
      <c r="L49" s="10"/>
      <c r="M49" s="10"/>
      <c r="N49" s="10"/>
      <c r="O49" s="10"/>
    </row>
    <row r="51" spans="1:15" s="13" customFormat="1" ht="12.75">
      <c r="A51" s="10"/>
      <c r="I51" s="10"/>
      <c r="J51" s="10"/>
      <c r="K51" s="10"/>
      <c r="L51" s="10"/>
      <c r="M51" s="10"/>
      <c r="N51" s="10"/>
      <c r="O51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300" verticalDpi="300" orientation="landscape" paperSize="9" scale="6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67" zoomScaleNormal="67" zoomScalePageLayoutView="0" workbookViewId="0" topLeftCell="A28">
      <selection activeCell="A45" sqref="A45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Tavernes</v>
      </c>
      <c r="B3" s="32"/>
      <c r="C3" s="17"/>
      <c r="D3" s="26"/>
      <c r="E3" s="23"/>
      <c r="F3" s="17"/>
      <c r="G3" s="18"/>
      <c r="H3" s="11">
        <f>SUM(B3:G3)</f>
        <v>0</v>
      </c>
    </row>
    <row r="4" spans="1:8" ht="12.75">
      <c r="A4" s="67" t="str">
        <f>'U.E. ALZIRA'!Y3</f>
        <v>Discóbolo</v>
      </c>
      <c r="B4" s="33"/>
      <c r="C4" s="9"/>
      <c r="D4" s="8"/>
      <c r="E4" s="34"/>
      <c r="F4" s="9"/>
      <c r="G4" s="35"/>
      <c r="H4" s="11">
        <f aca="true" t="shared" si="0" ref="H4:H42">SUM(B4:G4)</f>
        <v>0</v>
      </c>
    </row>
    <row r="5" spans="1:8" ht="12.75">
      <c r="A5" s="68" t="str">
        <f>'U.E. ALZIRA'!Z3</f>
        <v>Xirivella</v>
      </c>
      <c r="B5" s="33"/>
      <c r="C5" s="9"/>
      <c r="D5" s="8"/>
      <c r="E5" s="34">
        <v>1</v>
      </c>
      <c r="F5" s="9"/>
      <c r="G5" s="35"/>
      <c r="H5" s="11">
        <f t="shared" si="0"/>
        <v>1</v>
      </c>
    </row>
    <row r="6" spans="1:8" ht="12.75">
      <c r="A6" s="68" t="str">
        <f>'U.E. ALZIRA'!AA3</f>
        <v>Torrent EF</v>
      </c>
      <c r="B6" s="33"/>
      <c r="C6" s="9"/>
      <c r="D6" s="8"/>
      <c r="E6" s="34"/>
      <c r="F6" s="9"/>
      <c r="G6" s="35"/>
      <c r="H6" s="11">
        <f t="shared" si="0"/>
        <v>0</v>
      </c>
    </row>
    <row r="7" spans="1:8" ht="12.75">
      <c r="A7" s="68" t="str">
        <f>'U.E. ALZIRA'!AB3</f>
        <v>Alberic</v>
      </c>
      <c r="B7" s="33"/>
      <c r="C7" s="9"/>
      <c r="D7" s="8"/>
      <c r="E7" s="34">
        <v>1</v>
      </c>
      <c r="F7" s="9"/>
      <c r="G7" s="35"/>
      <c r="H7" s="11">
        <f t="shared" si="0"/>
        <v>1</v>
      </c>
    </row>
    <row r="8" spans="1:8" ht="12.75">
      <c r="A8" s="68" t="str">
        <f>'U.E. ALZIRA'!AC3</f>
        <v>Olímpic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8" t="str">
        <f>'U.E. ALZIRA'!AD3</f>
        <v>Pobla Llarga</v>
      </c>
      <c r="B9" s="33">
        <v>1</v>
      </c>
      <c r="C9" s="9"/>
      <c r="D9" s="8"/>
      <c r="E9" s="34"/>
      <c r="F9" s="9"/>
      <c r="G9" s="35"/>
      <c r="H9" s="11">
        <f t="shared" si="0"/>
        <v>1</v>
      </c>
    </row>
    <row r="10" spans="1:8" ht="12.75">
      <c r="A10" s="68" t="str">
        <f>'U.E. ALZIRA'!AE3</f>
        <v>Canals</v>
      </c>
      <c r="B10" s="33"/>
      <c r="C10" s="9"/>
      <c r="D10" s="8"/>
      <c r="E10" s="34"/>
      <c r="F10" s="9"/>
      <c r="G10" s="35"/>
      <c r="H10" s="11">
        <f t="shared" si="0"/>
        <v>0</v>
      </c>
    </row>
    <row r="11" spans="1:8" ht="12.75">
      <c r="A11" s="68" t="str">
        <f>'U.E. ALZIRA'!AF3</f>
        <v>Juventud Bº Xto</v>
      </c>
      <c r="B11" s="33"/>
      <c r="C11" s="9">
        <v>1</v>
      </c>
      <c r="D11" s="8">
        <v>1</v>
      </c>
      <c r="E11" s="34"/>
      <c r="F11" s="9">
        <v>2</v>
      </c>
      <c r="G11" s="35"/>
      <c r="H11" s="11">
        <f t="shared" si="0"/>
        <v>4</v>
      </c>
    </row>
    <row r="12" spans="1:8" ht="12.75">
      <c r="A12" s="68" t="str">
        <f>'U.E. ALZIRA'!AG3</f>
        <v>Paiporta</v>
      </c>
      <c r="B12" s="33"/>
      <c r="C12" s="9"/>
      <c r="D12" s="8"/>
      <c r="E12" s="34"/>
      <c r="F12" s="9"/>
      <c r="G12" s="35"/>
      <c r="H12" s="11">
        <f t="shared" si="0"/>
        <v>0</v>
      </c>
    </row>
    <row r="13" spans="1:8" ht="12.75">
      <c r="A13" s="68" t="str">
        <f>'U.E. ALZIRA'!AH3</f>
        <v>B. Luz</v>
      </c>
      <c r="B13" s="33"/>
      <c r="C13" s="9"/>
      <c r="D13" s="8"/>
      <c r="E13" s="34"/>
      <c r="F13" s="9"/>
      <c r="G13" s="35"/>
      <c r="H13" s="11">
        <f t="shared" si="0"/>
        <v>0</v>
      </c>
    </row>
    <row r="14" spans="1:8" ht="12.75">
      <c r="A14" s="68" t="str">
        <f>'U.E. ALZIRA'!AI3</f>
        <v>CD Torrent</v>
      </c>
      <c r="B14" s="33"/>
      <c r="C14" s="9">
        <v>1</v>
      </c>
      <c r="D14" s="8"/>
      <c r="E14" s="34"/>
      <c r="F14" s="9"/>
      <c r="G14" s="35"/>
      <c r="H14" s="11">
        <f t="shared" si="0"/>
        <v>1</v>
      </c>
    </row>
    <row r="15" spans="1:8" ht="12.75">
      <c r="A15" s="68" t="str">
        <f>'U.E. ALZIRA'!AJ3</f>
        <v>Sedaví</v>
      </c>
      <c r="B15" s="33">
        <v>1</v>
      </c>
      <c r="C15" s="9"/>
      <c r="D15" s="8"/>
      <c r="E15" s="34"/>
      <c r="F15" s="9">
        <v>1</v>
      </c>
      <c r="G15" s="35"/>
      <c r="H15" s="11">
        <f t="shared" si="0"/>
        <v>2</v>
      </c>
    </row>
    <row r="16" spans="1:8" ht="12.75">
      <c r="A16" s="68" t="str">
        <f>'U.E. ALZIRA'!AK3</f>
        <v>Guadassuar</v>
      </c>
      <c r="B16" s="33"/>
      <c r="C16" s="9"/>
      <c r="D16" s="8"/>
      <c r="E16" s="34"/>
      <c r="F16" s="9"/>
      <c r="G16" s="35"/>
      <c r="H16" s="11">
        <f t="shared" si="0"/>
        <v>0</v>
      </c>
    </row>
    <row r="17" spans="1:8" ht="12.75">
      <c r="A17" s="68" t="str">
        <f>'U.E. ALZIRA'!AL3</f>
        <v>Carcaixent</v>
      </c>
      <c r="B17" s="33">
        <v>1</v>
      </c>
      <c r="C17" s="9"/>
      <c r="D17" s="8"/>
      <c r="E17" s="34">
        <v>1</v>
      </c>
      <c r="F17" s="9"/>
      <c r="G17" s="35">
        <v>1</v>
      </c>
      <c r="H17" s="11">
        <f t="shared" si="0"/>
        <v>3</v>
      </c>
    </row>
    <row r="18" spans="1:8" ht="12.75">
      <c r="A18" s="68" t="str">
        <f>'U.E. ALZIRA'!AM3</f>
        <v>Emfu L'Alcúdia</v>
      </c>
      <c r="B18" s="33"/>
      <c r="C18" s="9"/>
      <c r="D18" s="8"/>
      <c r="E18" s="34"/>
      <c r="F18" s="9"/>
      <c r="G18" s="35">
        <v>1</v>
      </c>
      <c r="H18" s="11">
        <f t="shared" si="0"/>
        <v>1</v>
      </c>
    </row>
    <row r="19" spans="1:8" ht="12.75">
      <c r="A19" s="68" t="str">
        <f>'U.E. ALZIRA'!AN3</f>
        <v>Sueca</v>
      </c>
      <c r="B19" s="33"/>
      <c r="C19" s="9"/>
      <c r="D19" s="8"/>
      <c r="E19" s="34"/>
      <c r="F19" s="9"/>
      <c r="G19" s="35"/>
      <c r="H19" s="11">
        <f t="shared" si="0"/>
        <v>0</v>
      </c>
    </row>
    <row r="20" spans="1:8" ht="12.75">
      <c r="A20" s="68" t="str">
        <f>'U.E. ALZIRA'!AO3</f>
        <v>Tavernes</v>
      </c>
      <c r="B20" s="33"/>
      <c r="C20" s="9"/>
      <c r="D20" s="8"/>
      <c r="E20" s="34"/>
      <c r="F20" s="9"/>
      <c r="G20" s="35"/>
      <c r="H20" s="11">
        <f t="shared" si="0"/>
        <v>0</v>
      </c>
    </row>
    <row r="21" spans="1:8" ht="12.75">
      <c r="A21" s="68" t="str">
        <f>'U.E. ALZIRA'!AP3</f>
        <v>Discóbolo</v>
      </c>
      <c r="B21" s="33"/>
      <c r="C21" s="9"/>
      <c r="D21" s="8"/>
      <c r="E21" s="34"/>
      <c r="F21" s="9"/>
      <c r="G21" s="35"/>
      <c r="H21" s="11">
        <f t="shared" si="0"/>
        <v>0</v>
      </c>
    </row>
    <row r="22" spans="1:8" ht="12.75">
      <c r="A22" s="68" t="str">
        <f>'U.E. ALZIRA'!AQ3</f>
        <v>Xirivella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8" ht="12.75">
      <c r="A23" s="68" t="str">
        <f>'U.E. ALZIRA'!AR3</f>
        <v>Torrent EF</v>
      </c>
      <c r="B23" s="33"/>
      <c r="C23" s="9"/>
      <c r="D23" s="8"/>
      <c r="E23" s="34"/>
      <c r="F23" s="9"/>
      <c r="G23" s="35"/>
      <c r="H23" s="11">
        <f t="shared" si="0"/>
        <v>0</v>
      </c>
    </row>
    <row r="24" spans="1:8" ht="12.75">
      <c r="A24" s="68" t="str">
        <f>'U.E. ALZIRA'!AS3</f>
        <v>Alberic</v>
      </c>
      <c r="B24" s="33"/>
      <c r="C24" s="9"/>
      <c r="D24" s="8"/>
      <c r="E24" s="34"/>
      <c r="F24" s="9"/>
      <c r="G24" s="35"/>
      <c r="H24" s="11">
        <f t="shared" si="0"/>
        <v>0</v>
      </c>
    </row>
    <row r="25" spans="1:8" ht="12.75">
      <c r="A25" s="68" t="str">
        <f>'U.E. ALZIRA'!AT3</f>
        <v>Olímpic</v>
      </c>
      <c r="B25" s="33"/>
      <c r="C25" s="9"/>
      <c r="D25" s="8"/>
      <c r="E25" s="34"/>
      <c r="F25" s="9"/>
      <c r="G25" s="35"/>
      <c r="H25" s="11">
        <f t="shared" si="0"/>
        <v>0</v>
      </c>
    </row>
    <row r="26" spans="1:8" ht="12.75">
      <c r="A26" s="68" t="str">
        <f>'U.E. ALZIRA'!AU3</f>
        <v>Pobla Llarga</v>
      </c>
      <c r="B26" s="33"/>
      <c r="C26" s="9"/>
      <c r="D26" s="8"/>
      <c r="E26" s="34"/>
      <c r="F26" s="9"/>
      <c r="G26" s="35"/>
      <c r="H26" s="11">
        <f t="shared" si="0"/>
        <v>0</v>
      </c>
    </row>
    <row r="27" spans="1:8" ht="12.75">
      <c r="A27" s="68" t="str">
        <f>'U.E. ALZIRA'!AV3</f>
        <v>Canals</v>
      </c>
      <c r="B27" s="33"/>
      <c r="C27" s="9"/>
      <c r="D27" s="8"/>
      <c r="E27" s="34"/>
      <c r="F27" s="9"/>
      <c r="G27" s="35">
        <v>1</v>
      </c>
      <c r="H27" s="11">
        <f t="shared" si="0"/>
        <v>1</v>
      </c>
    </row>
    <row r="28" spans="1:8" ht="12.75">
      <c r="A28" s="68" t="str">
        <f>'U.E. ALZIRA'!AW3</f>
        <v>Juventud Bº Xto</v>
      </c>
      <c r="B28" s="33"/>
      <c r="C28" s="9"/>
      <c r="D28" s="8"/>
      <c r="E28" s="34"/>
      <c r="F28" s="9"/>
      <c r="G28" s="35"/>
      <c r="H28" s="11">
        <f t="shared" si="0"/>
        <v>0</v>
      </c>
    </row>
    <row r="29" spans="1:8" ht="12.75">
      <c r="A29" s="68" t="str">
        <f>'U.E. ALZIRA'!AX3</f>
        <v>Paiporta</v>
      </c>
      <c r="B29" s="33"/>
      <c r="C29" s="9"/>
      <c r="D29" s="8"/>
      <c r="E29" s="34"/>
      <c r="F29" s="9"/>
      <c r="G29" s="35"/>
      <c r="H29" s="11">
        <f t="shared" si="0"/>
        <v>0</v>
      </c>
    </row>
    <row r="30" spans="1:8" ht="12.75">
      <c r="A30" s="68" t="str">
        <f>'U.E. ALZIRA'!AY3</f>
        <v>B. Luz</v>
      </c>
      <c r="B30" s="33"/>
      <c r="C30" s="9"/>
      <c r="D30" s="8"/>
      <c r="E30" s="34"/>
      <c r="F30" s="9"/>
      <c r="G30" s="35"/>
      <c r="H30" s="11">
        <f t="shared" si="0"/>
        <v>0</v>
      </c>
    </row>
    <row r="31" spans="1:8" ht="12.75">
      <c r="A31" s="68" t="str">
        <f>'U.E. ALZIRA'!AZ3</f>
        <v>CD Torrent</v>
      </c>
      <c r="B31" s="33"/>
      <c r="C31" s="9"/>
      <c r="D31" s="8">
        <v>2</v>
      </c>
      <c r="E31" s="34"/>
      <c r="F31" s="9"/>
      <c r="G31" s="35"/>
      <c r="H31" s="11">
        <f t="shared" si="0"/>
        <v>2</v>
      </c>
    </row>
    <row r="32" spans="1:8" ht="12.75">
      <c r="A32" s="68" t="str">
        <f>'U.E. ALZIRA'!BA3</f>
        <v>Sedaví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8" t="str">
        <f>'U.E. ALZIRA'!BB3</f>
        <v>Guadassuar</v>
      </c>
      <c r="B33" s="33"/>
      <c r="C33" s="9"/>
      <c r="D33" s="8"/>
      <c r="E33" s="34"/>
      <c r="F33" s="9"/>
      <c r="G33" s="35"/>
      <c r="H33" s="11">
        <f t="shared" si="0"/>
        <v>0</v>
      </c>
    </row>
    <row r="34" spans="1:8" ht="12.75">
      <c r="A34" s="68" t="str">
        <f>'U.E. ALZIRA'!BC3</f>
        <v>Carcaixent</v>
      </c>
      <c r="B34" s="33"/>
      <c r="C34" s="9"/>
      <c r="D34" s="8"/>
      <c r="E34" s="34"/>
      <c r="F34" s="9"/>
      <c r="G34" s="35"/>
      <c r="H34" s="11">
        <f t="shared" si="0"/>
        <v>0</v>
      </c>
    </row>
    <row r="35" spans="1:8" ht="12.75">
      <c r="A35" s="68" t="str">
        <f>'U.E. ALZIRA'!BD3</f>
        <v>Emfu L'Alcúdia</v>
      </c>
      <c r="B35" s="33">
        <v>1</v>
      </c>
      <c r="C35" s="9"/>
      <c r="D35" s="8"/>
      <c r="E35" s="34"/>
      <c r="F35" s="9"/>
      <c r="G35" s="35"/>
      <c r="H35" s="11">
        <f t="shared" si="0"/>
        <v>1</v>
      </c>
    </row>
    <row r="36" spans="1:8" ht="12.75">
      <c r="A36" s="68" t="str">
        <f>'U.E. ALZIRA'!BE3</f>
        <v>Sueca</v>
      </c>
      <c r="B36" s="33"/>
      <c r="C36" s="9"/>
      <c r="D36" s="8"/>
      <c r="E36" s="34"/>
      <c r="F36" s="9"/>
      <c r="G36" s="35"/>
      <c r="H36" s="11">
        <f t="shared" si="0"/>
        <v>0</v>
      </c>
    </row>
    <row r="37" spans="1:8" ht="12.75">
      <c r="A37" s="68" t="str">
        <f>'U.E. ALZIRA'!BF3</f>
        <v>Vinaròs</v>
      </c>
      <c r="B37" s="33"/>
      <c r="C37" s="9"/>
      <c r="D37" s="8"/>
      <c r="E37" s="34"/>
      <c r="F37" s="9"/>
      <c r="G37" s="35"/>
      <c r="H37" s="11">
        <f t="shared" si="0"/>
        <v>0</v>
      </c>
    </row>
    <row r="38" spans="1:8" ht="12.75">
      <c r="A38" s="68" t="str">
        <f>'U.E. ALZIRA'!BG3</f>
        <v>Vinaròs</v>
      </c>
      <c r="B38" s="33"/>
      <c r="C38" s="9"/>
      <c r="D38" s="8"/>
      <c r="E38" s="34"/>
      <c r="F38" s="9"/>
      <c r="G38" s="35"/>
      <c r="H38" s="11">
        <f t="shared" si="0"/>
        <v>0</v>
      </c>
    </row>
    <row r="39" spans="1:8" ht="12.75">
      <c r="A39" s="68" t="str">
        <f>'U.E. ALZIRA'!BH3</f>
        <v>Crevillent</v>
      </c>
      <c r="B39" s="33"/>
      <c r="C39" s="9"/>
      <c r="D39" s="8">
        <v>1</v>
      </c>
      <c r="E39" s="34"/>
      <c r="F39" s="9"/>
      <c r="G39" s="35"/>
      <c r="H39" s="11">
        <f t="shared" si="0"/>
        <v>1</v>
      </c>
    </row>
    <row r="40" spans="1:8" ht="13.5" thickBot="1">
      <c r="A40" s="68" t="str">
        <f>'U.E. ALZIRA'!BI3</f>
        <v>Crevillent</v>
      </c>
      <c r="B40" s="33"/>
      <c r="C40" s="9"/>
      <c r="D40" s="8">
        <v>1</v>
      </c>
      <c r="E40" s="34"/>
      <c r="F40" s="9">
        <v>1</v>
      </c>
      <c r="G40" s="35">
        <v>1</v>
      </c>
      <c r="H40" s="11">
        <f t="shared" si="0"/>
        <v>3</v>
      </c>
    </row>
    <row r="41" spans="1:8" ht="12.75" hidden="1">
      <c r="A41" s="138" t="e">
        <f>'U.E. ALZIRA'!#REF!</f>
        <v>#REF!</v>
      </c>
      <c r="B41" s="33"/>
      <c r="C41" s="9"/>
      <c r="D41" s="8"/>
      <c r="E41" s="34"/>
      <c r="F41" s="9"/>
      <c r="G41" s="35"/>
      <c r="H41" s="11">
        <f t="shared" si="0"/>
        <v>0</v>
      </c>
    </row>
    <row r="42" spans="1:8" ht="13.5" hidden="1" thickBot="1">
      <c r="A42" s="138" t="e">
        <f>'U.E. ALZIRA'!#REF!</f>
        <v>#REF!</v>
      </c>
      <c r="B42" s="33"/>
      <c r="C42" s="9"/>
      <c r="D42" s="8"/>
      <c r="E42" s="34"/>
      <c r="F42" s="9"/>
      <c r="G42" s="35"/>
      <c r="H42" s="11">
        <f t="shared" si="0"/>
        <v>0</v>
      </c>
    </row>
    <row r="43" spans="1:14" ht="14.25" thickBot="1" thickTop="1">
      <c r="A43" s="40" t="s">
        <v>35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4</v>
      </c>
      <c r="C45" s="57">
        <f>(B45/N45)</f>
        <v>0.18181818181818182</v>
      </c>
      <c r="D45" s="36">
        <f>SUM(C3:C42)</f>
        <v>2</v>
      </c>
      <c r="E45" s="57">
        <f>(D45/N45)</f>
        <v>0.09090909090909091</v>
      </c>
      <c r="F45" s="36">
        <f>SUM(D3:D42)</f>
        <v>5</v>
      </c>
      <c r="G45" s="58">
        <f>(F45/N45)</f>
        <v>0.22727272727272727</v>
      </c>
      <c r="H45" s="56">
        <f>SUM(E3:E42)</f>
        <v>3</v>
      </c>
      <c r="I45" s="57">
        <f>(H45/N45)</f>
        <v>0.13636363636363635</v>
      </c>
      <c r="J45" s="36">
        <f>SUM(F3:F42)</f>
        <v>4</v>
      </c>
      <c r="K45" s="57">
        <f>(J45/N45)</f>
        <v>0.18181818181818182</v>
      </c>
      <c r="L45" s="36">
        <f>SUM(G3:G42)</f>
        <v>4</v>
      </c>
      <c r="M45" s="58">
        <f>(L45/N45)</f>
        <v>0.18181818181818182</v>
      </c>
      <c r="N45" s="60">
        <f>SUM(H3:H42)</f>
        <v>22</v>
      </c>
    </row>
    <row r="46" ht="13.5" thickTop="1"/>
    <row r="47" spans="2:7" ht="12.75">
      <c r="B47" s="13" t="s">
        <v>40</v>
      </c>
      <c r="C47" s="13" t="s">
        <v>41</v>
      </c>
      <c r="D47" s="13"/>
      <c r="E47" s="13" t="s">
        <v>43</v>
      </c>
      <c r="F47" s="13" t="s">
        <v>42</v>
      </c>
      <c r="G47" s="13" t="s">
        <v>44</v>
      </c>
    </row>
    <row r="48" spans="2:7" ht="12.75">
      <c r="B48" s="13">
        <f>B45+D45+F45</f>
        <v>11</v>
      </c>
      <c r="C48" s="13">
        <f>H45+J45+L45</f>
        <v>11</v>
      </c>
      <c r="D48" s="13"/>
      <c r="E48" s="13">
        <f>B45+H45</f>
        <v>7</v>
      </c>
      <c r="F48" s="13">
        <f>D45+J45</f>
        <v>6</v>
      </c>
      <c r="G48" s="13">
        <f>F45+L45</f>
        <v>9</v>
      </c>
    </row>
  </sheetData>
  <sheetProtection/>
  <printOptions/>
  <pageMargins left="0.75" right="0.75" top="1" bottom="1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31">
      <selection activeCell="A41" sqref="A41:IV42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Tavernes</v>
      </c>
      <c r="B3" s="143">
        <f>'Gols marcats'!B3</f>
        <v>1</v>
      </c>
      <c r="C3" s="143">
        <f>'Gols marcats'!C3</f>
        <v>0</v>
      </c>
      <c r="D3" s="143">
        <f>'Gols marcats'!D3</f>
        <v>1</v>
      </c>
      <c r="E3" s="143">
        <f>'Gols marcats'!E3</f>
        <v>0</v>
      </c>
      <c r="F3" s="143">
        <f>'Gols marcats'!F3</f>
        <v>1</v>
      </c>
      <c r="G3" s="144">
        <f>'Gols marcats'!G3</f>
        <v>0</v>
      </c>
      <c r="H3" s="11">
        <f aca="true" t="shared" si="0" ref="H3:H41">SUM(B3:G3)</f>
        <v>3</v>
      </c>
    </row>
    <row r="4" spans="1:8" ht="12.75">
      <c r="A4" s="67"/>
      <c r="B4" s="32"/>
      <c r="C4" s="32"/>
      <c r="D4" s="32"/>
      <c r="E4" s="32"/>
      <c r="F4" s="32"/>
      <c r="G4" s="65"/>
      <c r="H4" s="11"/>
    </row>
    <row r="5" spans="1:8" ht="12.75">
      <c r="A5" s="68" t="str">
        <f>'U.E. ALZIRA'!Z3</f>
        <v>Xirivella</v>
      </c>
      <c r="B5" s="32">
        <f>'Gols marcats'!B5</f>
        <v>1</v>
      </c>
      <c r="C5" s="32">
        <f>'Gols marcats'!C5</f>
        <v>0</v>
      </c>
      <c r="D5" s="32">
        <f>'Gols marcats'!D5</f>
        <v>0</v>
      </c>
      <c r="E5" s="32">
        <f>'Gols marcats'!E5</f>
        <v>0</v>
      </c>
      <c r="F5" s="32">
        <f>'Gols marcats'!F5</f>
        <v>0</v>
      </c>
      <c r="G5" s="65">
        <f>'Gols marcats'!G5</f>
        <v>0</v>
      </c>
      <c r="H5" s="11">
        <f t="shared" si="0"/>
        <v>1</v>
      </c>
    </row>
    <row r="6" spans="1:8" ht="12.75">
      <c r="A6" s="68"/>
      <c r="B6" s="32"/>
      <c r="C6" s="32"/>
      <c r="D6" s="32"/>
      <c r="E6" s="32"/>
      <c r="F6" s="32"/>
      <c r="G6" s="65"/>
      <c r="H6" s="11"/>
    </row>
    <row r="7" spans="1:8" ht="12.75">
      <c r="A7" s="68" t="str">
        <f>'U.E. ALZIRA'!AB3</f>
        <v>Alberic</v>
      </c>
      <c r="B7" s="32">
        <f>'Gols marcats'!B7</f>
        <v>1</v>
      </c>
      <c r="C7" s="32">
        <f>'Gols marcats'!C7</f>
        <v>1</v>
      </c>
      <c r="D7" s="32">
        <f>'Gols marcats'!D7</f>
        <v>0</v>
      </c>
      <c r="E7" s="32">
        <f>'Gols marcats'!E7</f>
        <v>0</v>
      </c>
      <c r="F7" s="32">
        <f>'Gols marcats'!F7</f>
        <v>0</v>
      </c>
      <c r="G7" s="65">
        <f>'Gols marcats'!G7</f>
        <v>0</v>
      </c>
      <c r="H7" s="11">
        <f t="shared" si="0"/>
        <v>2</v>
      </c>
    </row>
    <row r="8" spans="1:8" ht="12.75">
      <c r="A8" s="68"/>
      <c r="B8" s="32"/>
      <c r="C8" s="32"/>
      <c r="D8" s="32"/>
      <c r="E8" s="32"/>
      <c r="F8" s="32"/>
      <c r="G8" s="65"/>
      <c r="H8" s="11"/>
    </row>
    <row r="9" spans="1:8" ht="12.75">
      <c r="A9" s="68"/>
      <c r="B9" s="32"/>
      <c r="C9" s="32"/>
      <c r="D9" s="32"/>
      <c r="E9" s="32"/>
      <c r="F9" s="32"/>
      <c r="G9" s="65"/>
      <c r="H9" s="11"/>
    </row>
    <row r="10" spans="1:8" ht="12.75">
      <c r="A10" s="68" t="str">
        <f>'U.E. ALZIRA'!AE3</f>
        <v>Canals</v>
      </c>
      <c r="B10" s="32">
        <f>'Gols marcats'!B10</f>
        <v>0</v>
      </c>
      <c r="C10" s="32">
        <f>'Gols marcats'!C10</f>
        <v>2</v>
      </c>
      <c r="D10" s="32">
        <f>'Gols marcats'!D10</f>
        <v>0</v>
      </c>
      <c r="E10" s="32">
        <f>'Gols marcats'!E10</f>
        <v>0</v>
      </c>
      <c r="F10" s="32">
        <f>'Gols marcats'!F10</f>
        <v>0</v>
      </c>
      <c r="G10" s="65">
        <f>'Gols marcats'!G10</f>
        <v>1</v>
      </c>
      <c r="H10" s="11">
        <f t="shared" si="0"/>
        <v>3</v>
      </c>
    </row>
    <row r="11" spans="1:8" ht="12.75">
      <c r="A11" s="68"/>
      <c r="B11" s="32"/>
      <c r="C11" s="32"/>
      <c r="D11" s="32"/>
      <c r="E11" s="32"/>
      <c r="F11" s="32"/>
      <c r="G11" s="65"/>
      <c r="H11" s="11"/>
    </row>
    <row r="12" spans="1:8" ht="12.75">
      <c r="A12" s="68" t="str">
        <f>'U.E. ALZIRA'!AG3</f>
        <v>Paiporta</v>
      </c>
      <c r="B12" s="32">
        <f>'Gols marcats'!B12</f>
        <v>0</v>
      </c>
      <c r="C12" s="32">
        <f>'Gols marcats'!C12</f>
        <v>0</v>
      </c>
      <c r="D12" s="32">
        <f>'Gols marcats'!D12</f>
        <v>1</v>
      </c>
      <c r="E12" s="32">
        <f>'Gols marcats'!E12</f>
        <v>1</v>
      </c>
      <c r="F12" s="32">
        <f>'Gols marcats'!F12</f>
        <v>1</v>
      </c>
      <c r="G12" s="65">
        <f>'Gols marcats'!G12</f>
        <v>0</v>
      </c>
      <c r="H12" s="11">
        <f t="shared" si="0"/>
        <v>3</v>
      </c>
    </row>
    <row r="13" spans="1:8" ht="12.75">
      <c r="A13" s="68"/>
      <c r="B13" s="32"/>
      <c r="C13" s="32"/>
      <c r="D13" s="32"/>
      <c r="E13" s="32"/>
      <c r="F13" s="32"/>
      <c r="G13" s="65"/>
      <c r="H13" s="11"/>
    </row>
    <row r="14" spans="1:8" ht="12.75">
      <c r="A14" s="68" t="str">
        <f>'U.E. ALZIRA'!AI3</f>
        <v>CD Torrent</v>
      </c>
      <c r="B14" s="32">
        <f>'Gols marcats'!B14</f>
        <v>0</v>
      </c>
      <c r="C14" s="32">
        <f>'Gols marcats'!C14</f>
        <v>1</v>
      </c>
      <c r="D14" s="32">
        <f>'Gols marcats'!D14</f>
        <v>2</v>
      </c>
      <c r="E14" s="32">
        <f>'Gols marcats'!E14</f>
        <v>0</v>
      </c>
      <c r="F14" s="32">
        <f>'Gols marcats'!F14</f>
        <v>2</v>
      </c>
      <c r="G14" s="65">
        <f>'Gols marcats'!G14</f>
        <v>1</v>
      </c>
      <c r="H14" s="11">
        <f t="shared" si="0"/>
        <v>6</v>
      </c>
    </row>
    <row r="15" spans="1:8" ht="12.75">
      <c r="A15" s="68"/>
      <c r="B15" s="32"/>
      <c r="C15" s="32"/>
      <c r="D15" s="32"/>
      <c r="E15" s="32"/>
      <c r="F15" s="32"/>
      <c r="G15" s="65"/>
      <c r="H15" s="11"/>
    </row>
    <row r="16" spans="1:8" ht="12.75">
      <c r="A16" s="68" t="str">
        <f>'U.E. ALZIRA'!AK3</f>
        <v>Guadassuar</v>
      </c>
      <c r="B16" s="32">
        <f>'Gols marcats'!B16</f>
        <v>0</v>
      </c>
      <c r="C16" s="32">
        <f>'Gols marcats'!C16</f>
        <v>0</v>
      </c>
      <c r="D16" s="32">
        <f>'Gols marcats'!D16</f>
        <v>0</v>
      </c>
      <c r="E16" s="32">
        <f>'Gols marcats'!E16</f>
        <v>3</v>
      </c>
      <c r="F16" s="32">
        <f>'Gols marcats'!F16</f>
        <v>1</v>
      </c>
      <c r="G16" s="65">
        <f>'Gols marcats'!G16</f>
        <v>0</v>
      </c>
      <c r="H16" s="11">
        <f t="shared" si="0"/>
        <v>4</v>
      </c>
    </row>
    <row r="17" spans="1:8" ht="12.75">
      <c r="A17" s="68"/>
      <c r="B17" s="32"/>
      <c r="C17" s="32"/>
      <c r="D17" s="32"/>
      <c r="E17" s="32"/>
      <c r="F17" s="32"/>
      <c r="G17" s="65"/>
      <c r="H17" s="11"/>
    </row>
    <row r="18" spans="1:8" ht="12.75">
      <c r="A18" s="68" t="str">
        <f>'U.E. ALZIRA'!AM3</f>
        <v>Emfu L'Alcúdia</v>
      </c>
      <c r="B18" s="32">
        <f>'Gols marcats'!B18</f>
        <v>0</v>
      </c>
      <c r="C18" s="32">
        <f>'Gols marcats'!C18</f>
        <v>0</v>
      </c>
      <c r="D18" s="32">
        <f>'Gols marcats'!D18</f>
        <v>0</v>
      </c>
      <c r="E18" s="32">
        <f>'Gols marcats'!E18</f>
        <v>1</v>
      </c>
      <c r="F18" s="32">
        <f>'Gols marcats'!F18</f>
        <v>0</v>
      </c>
      <c r="G18" s="65">
        <f>'Gols marcats'!G18</f>
        <v>0</v>
      </c>
      <c r="H18" s="11">
        <f t="shared" si="0"/>
        <v>1</v>
      </c>
    </row>
    <row r="19" spans="1:8" ht="12.75">
      <c r="A19" s="68"/>
      <c r="B19" s="32"/>
      <c r="C19" s="32"/>
      <c r="D19" s="32"/>
      <c r="E19" s="32"/>
      <c r="F19" s="32"/>
      <c r="G19" s="65"/>
      <c r="H19" s="11"/>
    </row>
    <row r="20" spans="1:8" ht="12.75">
      <c r="A20" s="68"/>
      <c r="B20" s="32"/>
      <c r="C20" s="32"/>
      <c r="D20" s="32"/>
      <c r="E20" s="32"/>
      <c r="F20" s="32"/>
      <c r="G20" s="65"/>
      <c r="H20" s="11"/>
    </row>
    <row r="21" spans="1:8" ht="12.75">
      <c r="A21" s="68" t="str">
        <f>'U.E. ALZIRA'!AP3</f>
        <v>Discóbolo</v>
      </c>
      <c r="B21" s="32">
        <f>'Gols marcats'!B21</f>
        <v>1</v>
      </c>
      <c r="C21" s="32">
        <f>'Gols marcats'!C21</f>
        <v>0</v>
      </c>
      <c r="D21" s="32">
        <f>'Gols marcats'!D21</f>
        <v>0</v>
      </c>
      <c r="E21" s="32">
        <f>'Gols marcats'!E21</f>
        <v>0</v>
      </c>
      <c r="F21" s="32">
        <f>'Gols marcats'!F21</f>
        <v>0</v>
      </c>
      <c r="G21" s="65">
        <f>'Gols marcats'!G21</f>
        <v>0</v>
      </c>
      <c r="H21" s="11">
        <f t="shared" si="0"/>
        <v>1</v>
      </c>
    </row>
    <row r="22" spans="1:8" ht="12.75">
      <c r="A22" s="68"/>
      <c r="B22" s="32"/>
      <c r="C22" s="32"/>
      <c r="D22" s="32"/>
      <c r="E22" s="32"/>
      <c r="F22" s="32"/>
      <c r="G22" s="65"/>
      <c r="H22" s="11"/>
    </row>
    <row r="23" spans="1:8" ht="12.75">
      <c r="A23" s="68" t="str">
        <f>'U.E. ALZIRA'!AR3</f>
        <v>Torrent EF</v>
      </c>
      <c r="B23" s="32">
        <f>'Gols marcats'!B23</f>
        <v>0</v>
      </c>
      <c r="C23" s="32">
        <f>'Gols marcats'!C23</f>
        <v>1</v>
      </c>
      <c r="D23" s="32">
        <f>'Gols marcats'!D23</f>
        <v>0</v>
      </c>
      <c r="E23" s="32">
        <f>'Gols marcats'!E23</f>
        <v>0</v>
      </c>
      <c r="F23" s="32">
        <f>'Gols marcats'!F23</f>
        <v>0</v>
      </c>
      <c r="G23" s="65">
        <f>'Gols marcats'!G23</f>
        <v>0</v>
      </c>
      <c r="H23" s="11">
        <f t="shared" si="0"/>
        <v>1</v>
      </c>
    </row>
    <row r="24" spans="1:8" ht="12.75">
      <c r="A24" s="68"/>
      <c r="B24" s="32"/>
      <c r="C24" s="32"/>
      <c r="D24" s="32"/>
      <c r="E24" s="32"/>
      <c r="F24" s="32"/>
      <c r="G24" s="65"/>
      <c r="H24" s="11"/>
    </row>
    <row r="25" spans="1:8" ht="12.75">
      <c r="A25" s="68" t="str">
        <f>'U.E. ALZIRA'!AT3</f>
        <v>Olímpic</v>
      </c>
      <c r="B25" s="32">
        <f>'Gols marcats'!B25</f>
        <v>0</v>
      </c>
      <c r="C25" s="32">
        <f>'Gols marcats'!C25</f>
        <v>0</v>
      </c>
      <c r="D25" s="32">
        <f>'Gols marcats'!D25</f>
        <v>0</v>
      </c>
      <c r="E25" s="32">
        <f>'Gols marcats'!E25</f>
        <v>0</v>
      </c>
      <c r="F25" s="32">
        <f>'Gols marcats'!F25</f>
        <v>0</v>
      </c>
      <c r="G25" s="65">
        <f>'Gols marcats'!G25</f>
        <v>0</v>
      </c>
      <c r="H25" s="11">
        <f t="shared" si="0"/>
        <v>0</v>
      </c>
    </row>
    <row r="26" spans="1:8" ht="12.75">
      <c r="A26" s="68" t="str">
        <f>'U.E. ALZIRA'!AU3</f>
        <v>Pobla Llarga</v>
      </c>
      <c r="B26" s="32">
        <f>'Gols marcats'!B26</f>
        <v>0</v>
      </c>
      <c r="C26" s="32">
        <f>'Gols marcats'!C26</f>
        <v>0</v>
      </c>
      <c r="D26" s="32">
        <f>'Gols marcats'!D26</f>
        <v>0</v>
      </c>
      <c r="E26" s="32">
        <f>'Gols marcats'!E26</f>
        <v>1</v>
      </c>
      <c r="F26" s="32">
        <f>'Gols marcats'!F26</f>
        <v>0</v>
      </c>
      <c r="G26" s="65">
        <f>'Gols marcats'!G26</f>
        <v>1</v>
      </c>
      <c r="H26" s="11">
        <f t="shared" si="0"/>
        <v>2</v>
      </c>
    </row>
    <row r="27" spans="1:8" ht="12.75">
      <c r="A27" s="68"/>
      <c r="B27" s="32"/>
      <c r="C27" s="32"/>
      <c r="D27" s="32"/>
      <c r="E27" s="32"/>
      <c r="F27" s="32"/>
      <c r="G27" s="65"/>
      <c r="H27" s="11"/>
    </row>
    <row r="28" spans="1:8" ht="12.75">
      <c r="A28" s="68" t="str">
        <f>'U.E. ALZIRA'!AW3</f>
        <v>Juventud Bº Xto</v>
      </c>
      <c r="B28" s="32">
        <f>'Gols marcats'!B28</f>
        <v>0</v>
      </c>
      <c r="C28" s="32">
        <f>'Gols marcats'!C28</f>
        <v>0</v>
      </c>
      <c r="D28" s="32">
        <f>'Gols marcats'!D28</f>
        <v>1</v>
      </c>
      <c r="E28" s="32">
        <f>'Gols marcats'!E28</f>
        <v>1</v>
      </c>
      <c r="F28" s="32">
        <f>'Gols marcats'!F28</f>
        <v>0</v>
      </c>
      <c r="G28" s="65">
        <f>'Gols marcats'!G28</f>
        <v>1</v>
      </c>
      <c r="H28" s="11">
        <f t="shared" si="0"/>
        <v>3</v>
      </c>
    </row>
    <row r="29" spans="1:8" ht="12.75">
      <c r="A29" s="68"/>
      <c r="B29" s="32"/>
      <c r="C29" s="32"/>
      <c r="D29" s="32"/>
      <c r="E29" s="32"/>
      <c r="F29" s="32"/>
      <c r="G29" s="65"/>
      <c r="H29" s="11"/>
    </row>
    <row r="30" spans="1:8" ht="12.75">
      <c r="A30" s="68" t="str">
        <f>'U.E. ALZIRA'!AY3</f>
        <v>B. Luz</v>
      </c>
      <c r="B30" s="32">
        <f>'Gols marcats'!B30</f>
        <v>1</v>
      </c>
      <c r="C30" s="32">
        <f>'Gols marcats'!C30</f>
        <v>0</v>
      </c>
      <c r="D30" s="32">
        <f>'Gols marcats'!D30</f>
        <v>0</v>
      </c>
      <c r="E30" s="32">
        <f>'Gols marcats'!E30</f>
        <v>0</v>
      </c>
      <c r="F30" s="32">
        <f>'Gols marcats'!F30</f>
        <v>1</v>
      </c>
      <c r="G30" s="65">
        <f>'Gols marcats'!G30</f>
        <v>0</v>
      </c>
      <c r="H30" s="11">
        <f t="shared" si="0"/>
        <v>2</v>
      </c>
    </row>
    <row r="31" spans="1:8" ht="12.75">
      <c r="A31" s="68"/>
      <c r="B31" s="32"/>
      <c r="C31" s="32"/>
      <c r="D31" s="32"/>
      <c r="E31" s="32"/>
      <c r="F31" s="32"/>
      <c r="G31" s="65"/>
      <c r="H31" s="11"/>
    </row>
    <row r="32" spans="1:8" ht="12.75">
      <c r="A32" s="68" t="str">
        <f>'U.E. ALZIRA'!BA3</f>
        <v>Sedaví</v>
      </c>
      <c r="B32" s="32">
        <f>'Gols marcats'!B32</f>
        <v>1</v>
      </c>
      <c r="C32" s="32">
        <f>'Gols marcats'!C32</f>
        <v>1</v>
      </c>
      <c r="D32" s="32">
        <f>'Gols marcats'!D32</f>
        <v>2</v>
      </c>
      <c r="E32" s="32">
        <f>'Gols marcats'!E32</f>
        <v>1</v>
      </c>
      <c r="F32" s="32">
        <f>'Gols marcats'!F32</f>
        <v>2</v>
      </c>
      <c r="G32" s="65">
        <f>'Gols marcats'!G32</f>
        <v>0</v>
      </c>
      <c r="H32" s="11">
        <f t="shared" si="0"/>
        <v>7</v>
      </c>
    </row>
    <row r="33" spans="1:8" ht="12.75">
      <c r="A33" s="68"/>
      <c r="B33" s="32"/>
      <c r="C33" s="32"/>
      <c r="D33" s="32"/>
      <c r="E33" s="32"/>
      <c r="F33" s="32"/>
      <c r="G33" s="65"/>
      <c r="H33" s="11"/>
    </row>
    <row r="34" spans="1:8" ht="12.75">
      <c r="A34" s="68" t="str">
        <f>'U.E. ALZIRA'!BC3</f>
        <v>Carcaixent</v>
      </c>
      <c r="B34" s="32">
        <f>'Gols marcats'!B34</f>
        <v>0</v>
      </c>
      <c r="C34" s="32">
        <f>'Gols marcats'!C34</f>
        <v>0</v>
      </c>
      <c r="D34" s="32">
        <f>'Gols marcats'!D34</f>
        <v>0</v>
      </c>
      <c r="E34" s="32">
        <f>'Gols marcats'!E34</f>
        <v>0</v>
      </c>
      <c r="F34" s="32">
        <f>'Gols marcats'!F34</f>
        <v>0</v>
      </c>
      <c r="G34" s="65">
        <f>'Gols marcats'!G34</f>
        <v>0</v>
      </c>
      <c r="H34" s="11">
        <f t="shared" si="0"/>
        <v>0</v>
      </c>
    </row>
    <row r="35" spans="1:8" ht="12.75">
      <c r="A35" s="68"/>
      <c r="B35" s="32"/>
      <c r="C35" s="32"/>
      <c r="D35" s="32"/>
      <c r="E35" s="32"/>
      <c r="F35" s="32"/>
      <c r="G35" s="65"/>
      <c r="H35" s="11"/>
    </row>
    <row r="36" spans="1:8" ht="12.75">
      <c r="A36" s="68" t="str">
        <f>'U.E. ALZIRA'!BE3</f>
        <v>Sueca</v>
      </c>
      <c r="B36" s="32">
        <f>'Gols marcats'!B36</f>
        <v>0</v>
      </c>
      <c r="C36" s="32">
        <f>'Gols marcats'!C36</f>
        <v>0</v>
      </c>
      <c r="D36" s="32">
        <f>'Gols marcats'!D36</f>
        <v>0</v>
      </c>
      <c r="E36" s="32">
        <f>'Gols marcats'!E36</f>
        <v>0</v>
      </c>
      <c r="F36" s="32">
        <f>'Gols marcats'!F36</f>
        <v>0</v>
      </c>
      <c r="G36" s="65">
        <f>'Gols marcats'!G36</f>
        <v>0</v>
      </c>
      <c r="H36" s="11">
        <f t="shared" si="0"/>
        <v>0</v>
      </c>
    </row>
    <row r="37" spans="1:8" ht="12.75">
      <c r="A37" s="68" t="str">
        <f>'U.E. ALZIRA'!BF3</f>
        <v>Vinaròs</v>
      </c>
      <c r="B37" s="32">
        <f>'Gols marcats'!B37</f>
        <v>0</v>
      </c>
      <c r="C37" s="32">
        <f>'Gols marcats'!C37</f>
        <v>0</v>
      </c>
      <c r="D37" s="32">
        <f>'Gols marcats'!D37</f>
        <v>1</v>
      </c>
      <c r="E37" s="32">
        <f>'Gols marcats'!E37</f>
        <v>0</v>
      </c>
      <c r="F37" s="32">
        <f>'Gols marcats'!F37</f>
        <v>0</v>
      </c>
      <c r="G37" s="65">
        <f>'Gols marcats'!G37</f>
        <v>0</v>
      </c>
      <c r="H37" s="11">
        <f t="shared" si="0"/>
        <v>1</v>
      </c>
    </row>
    <row r="38" spans="1:8" ht="12.75">
      <c r="A38" s="68"/>
      <c r="B38" s="32"/>
      <c r="C38" s="32"/>
      <c r="D38" s="32"/>
      <c r="E38" s="32"/>
      <c r="F38" s="32"/>
      <c r="G38" s="65"/>
      <c r="H38" s="11"/>
    </row>
    <row r="39" spans="1:8" ht="12.75">
      <c r="A39" s="68"/>
      <c r="B39" s="32"/>
      <c r="C39" s="32"/>
      <c r="D39" s="32"/>
      <c r="E39" s="32"/>
      <c r="F39" s="32"/>
      <c r="G39" s="65"/>
      <c r="H39" s="11"/>
    </row>
    <row r="40" spans="1:8" ht="13.5" thickBot="1">
      <c r="A40" s="68" t="str">
        <f>'U.E. ALZIRA'!BI3</f>
        <v>Crevillent</v>
      </c>
      <c r="B40" s="139">
        <f>'Gols marcats'!B40</f>
        <v>0</v>
      </c>
      <c r="C40" s="32">
        <f>'Gols marcats'!C40</f>
        <v>0</v>
      </c>
      <c r="D40" s="32">
        <f>'Gols marcats'!D40</f>
        <v>1</v>
      </c>
      <c r="E40" s="32">
        <f>'Gols marcats'!E40</f>
        <v>0</v>
      </c>
      <c r="F40" s="32">
        <f>'Gols marcats'!F40</f>
        <v>0</v>
      </c>
      <c r="G40" s="65">
        <f>'Gols marcats'!G40</f>
        <v>0</v>
      </c>
      <c r="H40" s="11">
        <f t="shared" si="0"/>
        <v>1</v>
      </c>
    </row>
    <row r="41" spans="1:8" ht="12.75" hidden="1">
      <c r="A41" s="138" t="e">
        <f>'U.E. ALZIRA'!#REF!</f>
        <v>#REF!</v>
      </c>
      <c r="B41" s="139">
        <f>'Gols marcats'!B41</f>
        <v>0</v>
      </c>
      <c r="C41" s="32">
        <f>'Gols marcats'!C41</f>
        <v>0</v>
      </c>
      <c r="D41" s="32">
        <f>'Gols marcats'!D41</f>
        <v>0</v>
      </c>
      <c r="E41" s="32">
        <f>'Gols marcats'!E41</f>
        <v>0</v>
      </c>
      <c r="F41" s="32">
        <f>'Gols marcats'!F41</f>
        <v>0</v>
      </c>
      <c r="G41" s="65">
        <f>'Gols marcats'!G41</f>
        <v>0</v>
      </c>
      <c r="H41" s="11">
        <f t="shared" si="0"/>
        <v>0</v>
      </c>
    </row>
    <row r="42" spans="1:8" ht="13.5" hidden="1" thickBot="1">
      <c r="A42" s="138" t="e">
        <f>'U.E. ALZIRA'!#REF!</f>
        <v>#REF!</v>
      </c>
      <c r="B42" s="74">
        <f>'Gols marcats'!B42</f>
        <v>0</v>
      </c>
      <c r="C42" s="145">
        <f>'Gols marcats'!C42</f>
        <v>0</v>
      </c>
      <c r="D42" s="145">
        <f>'Gols marcats'!D42</f>
        <v>0</v>
      </c>
      <c r="E42" s="145">
        <f>'Gols marcats'!E42</f>
        <v>0</v>
      </c>
      <c r="F42" s="145">
        <f>'Gols marcats'!F42</f>
        <v>0</v>
      </c>
      <c r="G42" s="146">
        <f>'Gols marcats'!G42</f>
        <v>0</v>
      </c>
      <c r="H42" s="11">
        <f>SUM(B42:G42)</f>
        <v>0</v>
      </c>
    </row>
    <row r="43" spans="1:14" ht="14.25" thickBot="1" thickTop="1">
      <c r="A43" s="40" t="s">
        <v>37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6</v>
      </c>
      <c r="C45" s="57">
        <f>(B45/N45)</f>
        <v>0.14634146341463414</v>
      </c>
      <c r="D45" s="36">
        <f>SUM(C3:C40)</f>
        <v>6</v>
      </c>
      <c r="E45" s="57">
        <f>(D45/N45)</f>
        <v>0.14634146341463414</v>
      </c>
      <c r="F45" s="36">
        <f>SUM(D3:D40)</f>
        <v>9</v>
      </c>
      <c r="G45" s="58">
        <f>(F45/N45)</f>
        <v>0.21951219512195122</v>
      </c>
      <c r="H45" s="56">
        <f>SUM(E3:E40)</f>
        <v>8</v>
      </c>
      <c r="I45" s="57">
        <f>(H45/N45)</f>
        <v>0.1951219512195122</v>
      </c>
      <c r="J45" s="36">
        <f>SUM(F3:F40)</f>
        <v>8</v>
      </c>
      <c r="K45" s="57">
        <f>(J45/N45)</f>
        <v>0.1951219512195122</v>
      </c>
      <c r="L45" s="36">
        <f>SUM(G3:G40)</f>
        <v>4</v>
      </c>
      <c r="M45" s="58">
        <f>(L45/N45)</f>
        <v>0.0975609756097561</v>
      </c>
      <c r="N45" s="60">
        <f>SUM(H3:H40)</f>
        <v>41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28">
      <selection activeCell="A41" sqref="A41:IV4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Tavernes</v>
      </c>
      <c r="B3" s="143">
        <f>'Gols encaixats'!B3</f>
        <v>0</v>
      </c>
      <c r="C3" s="174">
        <f>'Gols encaixats'!C3</f>
        <v>0</v>
      </c>
      <c r="D3" s="174">
        <f>'Gols encaixats'!D3</f>
        <v>0</v>
      </c>
      <c r="E3" s="174">
        <f>'Gols encaixats'!E3</f>
        <v>0</v>
      </c>
      <c r="F3" s="174">
        <f>'Gols encaixats'!F3</f>
        <v>0</v>
      </c>
      <c r="G3" s="175">
        <f>'Gols encaixats'!G3</f>
        <v>0</v>
      </c>
      <c r="H3" s="11">
        <f>SUM(B3:G3)</f>
        <v>0</v>
      </c>
    </row>
    <row r="4" spans="1:8" ht="12.75">
      <c r="A4" s="67"/>
      <c r="B4" s="139"/>
      <c r="C4" s="69"/>
      <c r="D4" s="69"/>
      <c r="E4" s="69"/>
      <c r="F4" s="69"/>
      <c r="G4" s="112"/>
      <c r="H4" s="11"/>
    </row>
    <row r="5" spans="1:8" ht="12.75">
      <c r="A5" s="68" t="str">
        <f>'U.E. ALZIRA'!Z3</f>
        <v>Xirivella</v>
      </c>
      <c r="B5" s="139">
        <f>'Gols encaixats'!B5</f>
        <v>0</v>
      </c>
      <c r="C5" s="69">
        <f>'Gols encaixats'!C5</f>
        <v>0</v>
      </c>
      <c r="D5" s="69">
        <f>'Gols encaixats'!D5</f>
        <v>0</v>
      </c>
      <c r="E5" s="69">
        <f>'Gols encaixats'!E5</f>
        <v>1</v>
      </c>
      <c r="F5" s="69">
        <f>'Gols encaixats'!F5</f>
        <v>0</v>
      </c>
      <c r="G5" s="112">
        <f>'Gols encaixats'!G5</f>
        <v>0</v>
      </c>
      <c r="H5" s="11">
        <f>SUM(B5:G5)</f>
        <v>1</v>
      </c>
    </row>
    <row r="6" spans="1:8" ht="12.75">
      <c r="A6" s="68"/>
      <c r="B6" s="139"/>
      <c r="C6" s="69"/>
      <c r="D6" s="69"/>
      <c r="E6" s="69"/>
      <c r="F6" s="69"/>
      <c r="G6" s="112"/>
      <c r="H6" s="11"/>
    </row>
    <row r="7" spans="1:8" ht="12.75">
      <c r="A7" s="68" t="str">
        <f>'U.E. ALZIRA'!AB3</f>
        <v>Alberic</v>
      </c>
      <c r="B7" s="139">
        <f>'Gols encaixats'!B7</f>
        <v>0</v>
      </c>
      <c r="C7" s="69">
        <f>'Gols encaixats'!C7</f>
        <v>0</v>
      </c>
      <c r="D7" s="69">
        <f>'Gols encaixats'!D7</f>
        <v>0</v>
      </c>
      <c r="E7" s="69">
        <f>'Gols encaixats'!E7</f>
        <v>1</v>
      </c>
      <c r="F7" s="69">
        <f>'Gols encaixats'!F7</f>
        <v>0</v>
      </c>
      <c r="G7" s="112">
        <f>'Gols encaixats'!G7</f>
        <v>0</v>
      </c>
      <c r="H7" s="11">
        <f>SUM(B7:G7)</f>
        <v>1</v>
      </c>
    </row>
    <row r="8" spans="1:8" ht="12.75">
      <c r="A8" s="68"/>
      <c r="B8" s="139"/>
      <c r="C8" s="69"/>
      <c r="D8" s="69"/>
      <c r="E8" s="69"/>
      <c r="F8" s="69"/>
      <c r="G8" s="112"/>
      <c r="H8" s="11"/>
    </row>
    <row r="9" spans="1:8" ht="12.75">
      <c r="A9" s="68"/>
      <c r="B9" s="139"/>
      <c r="C9" s="69"/>
      <c r="D9" s="69"/>
      <c r="E9" s="69"/>
      <c r="F9" s="69"/>
      <c r="G9" s="112"/>
      <c r="H9" s="11"/>
    </row>
    <row r="10" spans="1:8" ht="12.75">
      <c r="A10" s="68" t="str">
        <f>'U.E. ALZIRA'!AE3</f>
        <v>Canals</v>
      </c>
      <c r="B10" s="139">
        <f>'Gols encaixats'!B10</f>
        <v>0</v>
      </c>
      <c r="C10" s="69">
        <f>'Gols encaixats'!C10</f>
        <v>0</v>
      </c>
      <c r="D10" s="69">
        <f>'Gols encaixats'!D10</f>
        <v>0</v>
      </c>
      <c r="E10" s="69">
        <f>'Gols encaixats'!E10</f>
        <v>0</v>
      </c>
      <c r="F10" s="69">
        <f>'Gols encaixats'!F10</f>
        <v>0</v>
      </c>
      <c r="G10" s="112">
        <f>'Gols encaixats'!G10</f>
        <v>0</v>
      </c>
      <c r="H10" s="11">
        <f>SUM(B10:G10)</f>
        <v>0</v>
      </c>
    </row>
    <row r="11" spans="1:8" ht="12.75">
      <c r="A11" s="68"/>
      <c r="B11" s="139"/>
      <c r="C11" s="69"/>
      <c r="D11" s="69"/>
      <c r="E11" s="69"/>
      <c r="F11" s="69"/>
      <c r="G11" s="112"/>
      <c r="H11" s="11"/>
    </row>
    <row r="12" spans="1:8" ht="12.75">
      <c r="A12" s="68" t="str">
        <f>'U.E. ALZIRA'!AG3</f>
        <v>Paiporta</v>
      </c>
      <c r="B12" s="139">
        <f>'Gols encaixats'!B12</f>
        <v>0</v>
      </c>
      <c r="C12" s="69">
        <f>'Gols encaixats'!C12</f>
        <v>0</v>
      </c>
      <c r="D12" s="69">
        <f>'Gols encaixats'!D12</f>
        <v>0</v>
      </c>
      <c r="E12" s="69">
        <f>'Gols encaixats'!E12</f>
        <v>0</v>
      </c>
      <c r="F12" s="69">
        <f>'Gols encaixats'!F12</f>
        <v>0</v>
      </c>
      <c r="G12" s="112">
        <f>'Gols encaixats'!G12</f>
        <v>0</v>
      </c>
      <c r="H12" s="11">
        <f>SUM(B12:G12)</f>
        <v>0</v>
      </c>
    </row>
    <row r="13" spans="1:8" ht="12.75">
      <c r="A13" s="68"/>
      <c r="B13" s="139"/>
      <c r="C13" s="69"/>
      <c r="D13" s="69"/>
      <c r="E13" s="69"/>
      <c r="F13" s="69"/>
      <c r="G13" s="112"/>
      <c r="H13" s="11"/>
    </row>
    <row r="14" spans="1:8" ht="12.75">
      <c r="A14" s="68" t="str">
        <f>'U.E. ALZIRA'!AI3</f>
        <v>CD Torrent</v>
      </c>
      <c r="B14" s="139">
        <f>'Gols encaixats'!B14</f>
        <v>0</v>
      </c>
      <c r="C14" s="69">
        <f>'Gols encaixats'!C14</f>
        <v>1</v>
      </c>
      <c r="D14" s="69">
        <f>'Gols encaixats'!D14</f>
        <v>0</v>
      </c>
      <c r="E14" s="69">
        <f>'Gols encaixats'!E14</f>
        <v>0</v>
      </c>
      <c r="F14" s="69">
        <f>'Gols encaixats'!F14</f>
        <v>0</v>
      </c>
      <c r="G14" s="112">
        <f>'Gols encaixats'!G14</f>
        <v>0</v>
      </c>
      <c r="H14" s="11">
        <f>SUM(B14:G14)</f>
        <v>1</v>
      </c>
    </row>
    <row r="15" spans="1:8" ht="12.75">
      <c r="A15" s="68"/>
      <c r="B15" s="139"/>
      <c r="C15" s="69"/>
      <c r="D15" s="69"/>
      <c r="E15" s="69"/>
      <c r="F15" s="69"/>
      <c r="G15" s="112"/>
      <c r="H15" s="11"/>
    </row>
    <row r="16" spans="1:8" ht="12.75">
      <c r="A16" s="68" t="str">
        <f>'U.E. ALZIRA'!AK3</f>
        <v>Guadassuar</v>
      </c>
      <c r="B16" s="139">
        <f>'Gols encaixats'!B16</f>
        <v>0</v>
      </c>
      <c r="C16" s="69">
        <f>'Gols encaixats'!C16</f>
        <v>0</v>
      </c>
      <c r="D16" s="69">
        <f>'Gols encaixats'!D16</f>
        <v>0</v>
      </c>
      <c r="E16" s="69">
        <f>'Gols encaixats'!E16</f>
        <v>0</v>
      </c>
      <c r="F16" s="69">
        <f>'Gols encaixats'!F16</f>
        <v>0</v>
      </c>
      <c r="G16" s="112">
        <f>'Gols encaixats'!G16</f>
        <v>0</v>
      </c>
      <c r="H16" s="11">
        <f>SUM(B16:G16)</f>
        <v>0</v>
      </c>
    </row>
    <row r="17" spans="1:8" ht="12.75">
      <c r="A17" s="68"/>
      <c r="B17" s="139"/>
      <c r="C17" s="69"/>
      <c r="D17" s="69"/>
      <c r="E17" s="69"/>
      <c r="F17" s="69"/>
      <c r="G17" s="112"/>
      <c r="H17" s="11"/>
    </row>
    <row r="18" spans="1:8" ht="12.75">
      <c r="A18" s="68" t="str">
        <f>'U.E. ALZIRA'!AM3</f>
        <v>Emfu L'Alcúdia</v>
      </c>
      <c r="B18" s="139">
        <f>'Gols encaixats'!B18</f>
        <v>0</v>
      </c>
      <c r="C18" s="69">
        <f>'Gols encaixats'!C18</f>
        <v>0</v>
      </c>
      <c r="D18" s="69">
        <f>'Gols encaixats'!D18</f>
        <v>0</v>
      </c>
      <c r="E18" s="69">
        <f>'Gols encaixats'!E18</f>
        <v>0</v>
      </c>
      <c r="F18" s="69">
        <f>'Gols encaixats'!F18</f>
        <v>0</v>
      </c>
      <c r="G18" s="112">
        <f>'Gols encaixats'!G18</f>
        <v>1</v>
      </c>
      <c r="H18" s="11">
        <f>SUM(B18:G18)</f>
        <v>1</v>
      </c>
    </row>
    <row r="19" spans="1:8" ht="12.75">
      <c r="A19" s="68"/>
      <c r="B19" s="139"/>
      <c r="C19" s="69"/>
      <c r="D19" s="69"/>
      <c r="E19" s="69"/>
      <c r="F19" s="69"/>
      <c r="G19" s="112"/>
      <c r="H19" s="11"/>
    </row>
    <row r="20" spans="1:8" ht="12.75">
      <c r="A20" s="68"/>
      <c r="B20" s="139"/>
      <c r="C20" s="69"/>
      <c r="D20" s="69"/>
      <c r="E20" s="69"/>
      <c r="F20" s="69"/>
      <c r="G20" s="112"/>
      <c r="H20" s="11"/>
    </row>
    <row r="21" spans="1:8" ht="12.75">
      <c r="A21" s="68" t="str">
        <f>'U.E. ALZIRA'!AP3</f>
        <v>Discóbolo</v>
      </c>
      <c r="B21" s="139">
        <f>'Gols encaixats'!B21</f>
        <v>0</v>
      </c>
      <c r="C21" s="69">
        <f>'Gols encaixats'!C21</f>
        <v>0</v>
      </c>
      <c r="D21" s="69">
        <f>'Gols encaixats'!D21</f>
        <v>0</v>
      </c>
      <c r="E21" s="69">
        <f>'Gols encaixats'!E21</f>
        <v>0</v>
      </c>
      <c r="F21" s="69">
        <f>'Gols encaixats'!F21</f>
        <v>0</v>
      </c>
      <c r="G21" s="112">
        <f>'Gols encaixats'!G21</f>
        <v>0</v>
      </c>
      <c r="H21" s="11">
        <f>SUM(B21:G21)</f>
        <v>0</v>
      </c>
    </row>
    <row r="22" spans="1:8" ht="12.75">
      <c r="A22" s="68"/>
      <c r="B22" s="139"/>
      <c r="C22" s="69"/>
      <c r="D22" s="69"/>
      <c r="E22" s="69"/>
      <c r="F22" s="69"/>
      <c r="G22" s="112"/>
      <c r="H22" s="11"/>
    </row>
    <row r="23" spans="1:8" ht="12.75">
      <c r="A23" s="68" t="str">
        <f>'U.E. ALZIRA'!AR3</f>
        <v>Torrent EF</v>
      </c>
      <c r="B23" s="139">
        <f>'Gols encaixats'!B23</f>
        <v>0</v>
      </c>
      <c r="C23" s="69">
        <f>'Gols encaixats'!C23</f>
        <v>0</v>
      </c>
      <c r="D23" s="69">
        <f>'Gols encaixats'!D23</f>
        <v>0</v>
      </c>
      <c r="E23" s="69">
        <f>'Gols encaixats'!E23</f>
        <v>0</v>
      </c>
      <c r="F23" s="69">
        <f>'Gols encaixats'!F23</f>
        <v>0</v>
      </c>
      <c r="G23" s="112">
        <f>'Gols encaixats'!G23</f>
        <v>0</v>
      </c>
      <c r="H23" s="11">
        <f>SUM(B23:G23)</f>
        <v>0</v>
      </c>
    </row>
    <row r="24" spans="1:8" ht="12.75">
      <c r="A24" s="68"/>
      <c r="B24" s="139"/>
      <c r="C24" s="69"/>
      <c r="D24" s="69"/>
      <c r="E24" s="69"/>
      <c r="F24" s="69"/>
      <c r="G24" s="112"/>
      <c r="H24" s="11"/>
    </row>
    <row r="25" spans="1:8" ht="12.75">
      <c r="A25" s="68" t="str">
        <f>'U.E. ALZIRA'!AT3</f>
        <v>Olímpic</v>
      </c>
      <c r="B25" s="139">
        <f>'Gols encaixats'!B25</f>
        <v>0</v>
      </c>
      <c r="C25" s="69">
        <f>'Gols encaixats'!C25</f>
        <v>0</v>
      </c>
      <c r="D25" s="69">
        <f>'Gols encaixats'!D25</f>
        <v>0</v>
      </c>
      <c r="E25" s="69">
        <f>'Gols encaixats'!E25</f>
        <v>0</v>
      </c>
      <c r="F25" s="69">
        <f>'Gols encaixats'!F25</f>
        <v>0</v>
      </c>
      <c r="G25" s="112">
        <f>'Gols encaixats'!G25</f>
        <v>0</v>
      </c>
      <c r="H25" s="11">
        <f>SUM(B25:G25)</f>
        <v>0</v>
      </c>
    </row>
    <row r="26" spans="1:8" ht="12.75">
      <c r="A26" s="68" t="str">
        <f>'U.E. ALZIRA'!AU3</f>
        <v>Pobla Llarga</v>
      </c>
      <c r="B26" s="139">
        <f>'Gols encaixats'!B26</f>
        <v>0</v>
      </c>
      <c r="C26" s="69">
        <f>'Gols encaixats'!C26</f>
        <v>0</v>
      </c>
      <c r="D26" s="69">
        <f>'Gols encaixats'!D26</f>
        <v>0</v>
      </c>
      <c r="E26" s="69">
        <f>'Gols encaixats'!E26</f>
        <v>0</v>
      </c>
      <c r="F26" s="69">
        <f>'Gols encaixats'!F26</f>
        <v>0</v>
      </c>
      <c r="G26" s="112">
        <f>'Gols encaixats'!G26</f>
        <v>0</v>
      </c>
      <c r="H26" s="11">
        <f>SUM(B26:G26)</f>
        <v>0</v>
      </c>
    </row>
    <row r="27" spans="1:8" ht="12.75">
      <c r="A27" s="68"/>
      <c r="B27" s="139"/>
      <c r="C27" s="69"/>
      <c r="D27" s="69"/>
      <c r="E27" s="69"/>
      <c r="F27" s="69"/>
      <c r="G27" s="112"/>
      <c r="H27" s="11"/>
    </row>
    <row r="28" spans="1:8" ht="12.75">
      <c r="A28" s="68" t="str">
        <f>'U.E. ALZIRA'!AW3</f>
        <v>Juventud Bº Xto</v>
      </c>
      <c r="B28" s="139">
        <f>'Gols encaixats'!B28</f>
        <v>0</v>
      </c>
      <c r="C28" s="69">
        <f>'Gols encaixats'!C28</f>
        <v>0</v>
      </c>
      <c r="D28" s="69">
        <f>'Gols encaixats'!D28</f>
        <v>0</v>
      </c>
      <c r="E28" s="69">
        <f>'Gols encaixats'!E28</f>
        <v>0</v>
      </c>
      <c r="F28" s="69">
        <f>'Gols encaixats'!F28</f>
        <v>0</v>
      </c>
      <c r="G28" s="112">
        <f>'Gols encaixats'!G28</f>
        <v>0</v>
      </c>
      <c r="H28" s="11">
        <f>SUM(B28:G28)</f>
        <v>0</v>
      </c>
    </row>
    <row r="29" spans="1:8" ht="12.75">
      <c r="A29" s="68"/>
      <c r="B29" s="139"/>
      <c r="C29" s="69"/>
      <c r="D29" s="69"/>
      <c r="E29" s="69"/>
      <c r="F29" s="69"/>
      <c r="G29" s="112"/>
      <c r="H29" s="11"/>
    </row>
    <row r="30" spans="1:8" ht="12.75">
      <c r="A30" s="68" t="str">
        <f>'U.E. ALZIRA'!AY3</f>
        <v>B. Luz</v>
      </c>
      <c r="B30" s="139">
        <f>'Gols encaixats'!B30</f>
        <v>0</v>
      </c>
      <c r="C30" s="69">
        <f>'Gols encaixats'!C30</f>
        <v>0</v>
      </c>
      <c r="D30" s="69">
        <f>'Gols encaixats'!D30</f>
        <v>0</v>
      </c>
      <c r="E30" s="69">
        <f>'Gols encaixats'!E30</f>
        <v>0</v>
      </c>
      <c r="F30" s="69">
        <f>'Gols encaixats'!F30</f>
        <v>0</v>
      </c>
      <c r="G30" s="112">
        <f>'Gols encaixats'!G30</f>
        <v>0</v>
      </c>
      <c r="H30" s="11">
        <f>SUM(B30:G30)</f>
        <v>0</v>
      </c>
    </row>
    <row r="31" spans="1:8" ht="12.75">
      <c r="A31" s="68"/>
      <c r="B31" s="139"/>
      <c r="C31" s="69"/>
      <c r="D31" s="69"/>
      <c r="E31" s="69"/>
      <c r="F31" s="69"/>
      <c r="G31" s="112"/>
      <c r="H31" s="11"/>
    </row>
    <row r="32" spans="1:8" ht="12.75">
      <c r="A32" s="68" t="str">
        <f>'U.E. ALZIRA'!BA3</f>
        <v>Sedaví</v>
      </c>
      <c r="B32" s="139">
        <f>'Gols encaixats'!B32</f>
        <v>0</v>
      </c>
      <c r="C32" s="69">
        <f>'Gols encaixats'!C32</f>
        <v>0</v>
      </c>
      <c r="D32" s="69">
        <f>'Gols encaixats'!D32</f>
        <v>0</v>
      </c>
      <c r="E32" s="69">
        <f>'Gols encaixats'!E32</f>
        <v>0</v>
      </c>
      <c r="F32" s="69">
        <f>'Gols encaixats'!F32</f>
        <v>0</v>
      </c>
      <c r="G32" s="112">
        <f>'Gols encaixats'!G32</f>
        <v>0</v>
      </c>
      <c r="H32" s="11">
        <f>SUM(B32:G32)</f>
        <v>0</v>
      </c>
    </row>
    <row r="33" spans="1:8" ht="12.75">
      <c r="A33" s="68"/>
      <c r="B33" s="139"/>
      <c r="C33" s="69"/>
      <c r="D33" s="69"/>
      <c r="E33" s="69"/>
      <c r="F33" s="69"/>
      <c r="G33" s="112"/>
      <c r="H33" s="11"/>
    </row>
    <row r="34" spans="1:8" ht="12.75">
      <c r="A34" s="68" t="str">
        <f>'U.E. ALZIRA'!BC3</f>
        <v>Carcaixent</v>
      </c>
      <c r="B34" s="139">
        <f>'Gols encaixats'!B34</f>
        <v>0</v>
      </c>
      <c r="C34" s="69">
        <f>'Gols encaixats'!C34</f>
        <v>0</v>
      </c>
      <c r="D34" s="69">
        <f>'Gols encaixats'!D34</f>
        <v>0</v>
      </c>
      <c r="E34" s="69">
        <f>'Gols encaixats'!E34</f>
        <v>0</v>
      </c>
      <c r="F34" s="69">
        <f>'Gols encaixats'!F34</f>
        <v>0</v>
      </c>
      <c r="G34" s="112">
        <f>'Gols encaixats'!G34</f>
        <v>0</v>
      </c>
      <c r="H34" s="11">
        <f>SUM(B34:G34)</f>
        <v>0</v>
      </c>
    </row>
    <row r="35" spans="1:8" ht="12.75">
      <c r="A35" s="68"/>
      <c r="B35" s="139"/>
      <c r="C35" s="69"/>
      <c r="D35" s="69"/>
      <c r="E35" s="69"/>
      <c r="F35" s="69"/>
      <c r="G35" s="112"/>
      <c r="H35" s="11"/>
    </row>
    <row r="36" spans="1:8" ht="12.75">
      <c r="A36" s="68" t="str">
        <f>'U.E. ALZIRA'!BE3</f>
        <v>Sueca</v>
      </c>
      <c r="B36" s="139">
        <f>'Gols encaixats'!B36</f>
        <v>0</v>
      </c>
      <c r="C36" s="69">
        <f>'Gols encaixats'!C36</f>
        <v>0</v>
      </c>
      <c r="D36" s="69">
        <f>'Gols encaixats'!D36</f>
        <v>0</v>
      </c>
      <c r="E36" s="69">
        <f>'Gols encaixats'!E36</f>
        <v>0</v>
      </c>
      <c r="F36" s="69">
        <f>'Gols encaixats'!F36</f>
        <v>0</v>
      </c>
      <c r="G36" s="112">
        <f>'Gols encaixats'!G36</f>
        <v>0</v>
      </c>
      <c r="H36" s="11">
        <f>SUM(B36:G36)</f>
        <v>0</v>
      </c>
    </row>
    <row r="37" spans="1:8" ht="12.75">
      <c r="A37" s="68" t="str">
        <f>'U.E. ALZIRA'!BF3</f>
        <v>Vinaròs</v>
      </c>
      <c r="B37" s="139">
        <f>'Gols encaixats'!B37</f>
        <v>0</v>
      </c>
      <c r="C37" s="69">
        <f>'Gols encaixats'!C37</f>
        <v>0</v>
      </c>
      <c r="D37" s="69">
        <f>'Gols encaixats'!D37</f>
        <v>0</v>
      </c>
      <c r="E37" s="69">
        <f>'Gols encaixats'!E37</f>
        <v>0</v>
      </c>
      <c r="F37" s="69">
        <f>'Gols encaixats'!F37</f>
        <v>0</v>
      </c>
      <c r="G37" s="112">
        <f>'Gols encaixats'!G37</f>
        <v>0</v>
      </c>
      <c r="H37" s="11">
        <f>SUM(B37:G37)</f>
        <v>0</v>
      </c>
    </row>
    <row r="38" spans="1:8" ht="12.75">
      <c r="A38" s="68"/>
      <c r="B38" s="139"/>
      <c r="C38" s="69"/>
      <c r="D38" s="69"/>
      <c r="E38" s="69"/>
      <c r="F38" s="69"/>
      <c r="G38" s="112"/>
      <c r="H38" s="11"/>
    </row>
    <row r="39" spans="1:8" ht="12.75">
      <c r="A39" s="68"/>
      <c r="B39" s="139"/>
      <c r="C39" s="69"/>
      <c r="D39" s="69"/>
      <c r="E39" s="69"/>
      <c r="F39" s="69"/>
      <c r="G39" s="112"/>
      <c r="H39" s="11"/>
    </row>
    <row r="40" spans="1:8" ht="13.5" thickBot="1">
      <c r="A40" s="68" t="str">
        <f>'U.E. ALZIRA'!BI3</f>
        <v>Crevillent</v>
      </c>
      <c r="B40" s="139">
        <f>'Gols encaixats'!B40</f>
        <v>0</v>
      </c>
      <c r="C40" s="69">
        <f>'Gols encaixats'!C40</f>
        <v>0</v>
      </c>
      <c r="D40" s="69">
        <f>'Gols encaixats'!D40</f>
        <v>1</v>
      </c>
      <c r="E40" s="69">
        <f>'Gols encaixats'!E40</f>
        <v>0</v>
      </c>
      <c r="F40" s="69">
        <f>'Gols encaixats'!F40</f>
        <v>1</v>
      </c>
      <c r="G40" s="112">
        <f>'Gols encaixats'!G40</f>
        <v>1</v>
      </c>
      <c r="H40" s="11">
        <f>SUM(B40:G40)</f>
        <v>3</v>
      </c>
    </row>
    <row r="41" spans="1:8" ht="12.75" hidden="1">
      <c r="A41" s="138"/>
      <c r="B41" s="139"/>
      <c r="C41" s="69"/>
      <c r="D41" s="69"/>
      <c r="E41" s="69"/>
      <c r="F41" s="69"/>
      <c r="G41" s="112"/>
      <c r="H41" s="11"/>
    </row>
    <row r="42" spans="1:8" ht="13.5" hidden="1" thickBot="1">
      <c r="A42" s="138"/>
      <c r="B42" s="74"/>
      <c r="C42" s="114"/>
      <c r="D42" s="114"/>
      <c r="E42" s="114"/>
      <c r="F42" s="114"/>
      <c r="G42" s="122"/>
      <c r="H42" s="11"/>
    </row>
    <row r="43" spans="1:14" ht="14.25" thickBot="1" thickTop="1">
      <c r="A43" s="40" t="s">
        <v>39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0</v>
      </c>
      <c r="C45" s="57">
        <f>(B45/N45)</f>
        <v>0</v>
      </c>
      <c r="D45" s="36">
        <f>SUM(C3:C40)</f>
        <v>1</v>
      </c>
      <c r="E45" s="57">
        <f>(D45/N45)</f>
        <v>0.14285714285714285</v>
      </c>
      <c r="F45" s="36">
        <f>SUM(D3:D40)</f>
        <v>1</v>
      </c>
      <c r="G45" s="58">
        <f>(F45/N45)</f>
        <v>0.14285714285714285</v>
      </c>
      <c r="H45" s="56">
        <f>SUM(E3:E40)</f>
        <v>2</v>
      </c>
      <c r="I45" s="57">
        <f>(H45/N45)</f>
        <v>0.2857142857142857</v>
      </c>
      <c r="J45" s="36">
        <f>SUM(F3:F40)</f>
        <v>1</v>
      </c>
      <c r="K45" s="57">
        <f>(J45/N45)</f>
        <v>0.14285714285714285</v>
      </c>
      <c r="L45" s="36">
        <f>SUM(G3:G40)</f>
        <v>2</v>
      </c>
      <c r="M45" s="58">
        <f>(L45/N45)</f>
        <v>0.2857142857142857</v>
      </c>
      <c r="N45" s="60">
        <f>SUM(H3:H40)</f>
        <v>7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25">
      <selection activeCell="A41" sqref="A41:IV4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/>
      <c r="B3" s="143"/>
      <c r="C3" s="143"/>
      <c r="D3" s="143"/>
      <c r="E3" s="143"/>
      <c r="F3" s="143"/>
      <c r="G3" s="144"/>
      <c r="H3" s="11"/>
    </row>
    <row r="4" spans="1:8" ht="12.75">
      <c r="A4" s="67" t="str">
        <f>'U.E. ALZIRA'!Y3</f>
        <v>Discóbolo</v>
      </c>
      <c r="B4" s="32">
        <f>'Gols marcats'!B4</f>
        <v>0</v>
      </c>
      <c r="C4" s="32">
        <f>'Gols marcats'!C4</f>
        <v>2</v>
      </c>
      <c r="D4" s="32">
        <f>'Gols marcats'!D4</f>
        <v>0</v>
      </c>
      <c r="E4" s="32">
        <f>'Gols marcats'!E4</f>
        <v>0</v>
      </c>
      <c r="F4" s="32">
        <f>'Gols marcats'!F4</f>
        <v>1</v>
      </c>
      <c r="G4" s="65">
        <f>'Gols marcats'!G4</f>
        <v>1</v>
      </c>
      <c r="H4" s="11">
        <f aca="true" t="shared" si="0" ref="H4:H42">SUM(B4:G4)</f>
        <v>4</v>
      </c>
    </row>
    <row r="5" spans="1:8" ht="12.75">
      <c r="A5" s="68"/>
      <c r="B5" s="32"/>
      <c r="C5" s="32"/>
      <c r="D5" s="32"/>
      <c r="E5" s="32"/>
      <c r="F5" s="32"/>
      <c r="G5" s="65"/>
      <c r="H5" s="11"/>
    </row>
    <row r="6" spans="1:8" ht="12.75">
      <c r="A6" s="68" t="str">
        <f>'U.E. ALZIRA'!AA3</f>
        <v>Torrent EF</v>
      </c>
      <c r="B6" s="32">
        <f>'Gols marcats'!B6</f>
        <v>1</v>
      </c>
      <c r="C6" s="32">
        <f>'Gols marcats'!C6</f>
        <v>0</v>
      </c>
      <c r="D6" s="32">
        <f>'Gols marcats'!D6</f>
        <v>0</v>
      </c>
      <c r="E6" s="32">
        <f>'Gols marcats'!E6</f>
        <v>0</v>
      </c>
      <c r="F6" s="32">
        <f>'Gols marcats'!F6</f>
        <v>0</v>
      </c>
      <c r="G6" s="65">
        <f>'Gols marcats'!G6</f>
        <v>0</v>
      </c>
      <c r="H6" s="11">
        <f t="shared" si="0"/>
        <v>1</v>
      </c>
    </row>
    <row r="7" spans="1:8" ht="12.75">
      <c r="A7" s="68"/>
      <c r="B7" s="32"/>
      <c r="C7" s="32"/>
      <c r="D7" s="32"/>
      <c r="E7" s="32"/>
      <c r="F7" s="32"/>
      <c r="G7" s="65"/>
      <c r="H7" s="11"/>
    </row>
    <row r="8" spans="1:8" ht="12.75">
      <c r="A8" s="68" t="str">
        <f>'U.E. ALZIRA'!AC3</f>
        <v>Olímpic</v>
      </c>
      <c r="B8" s="32">
        <f>'Gols marcats'!B8</f>
        <v>0</v>
      </c>
      <c r="C8" s="32">
        <f>'Gols marcats'!C8</f>
        <v>0</v>
      </c>
      <c r="D8" s="32">
        <f>'Gols marcats'!D8</f>
        <v>0</v>
      </c>
      <c r="E8" s="32">
        <f>'Gols marcats'!E8</f>
        <v>0</v>
      </c>
      <c r="F8" s="32">
        <f>'Gols marcats'!F8</f>
        <v>0</v>
      </c>
      <c r="G8" s="65">
        <f>'Gols marcats'!G8</f>
        <v>0</v>
      </c>
      <c r="H8" s="11">
        <f t="shared" si="0"/>
        <v>0</v>
      </c>
    </row>
    <row r="9" spans="1:8" ht="12" customHeight="1">
      <c r="A9" s="68" t="str">
        <f>'U.E. ALZIRA'!AD3</f>
        <v>Pobla Llarga</v>
      </c>
      <c r="B9" s="32">
        <f>'Gols marcats'!B9</f>
        <v>0</v>
      </c>
      <c r="C9" s="32">
        <f>'Gols marcats'!C9</f>
        <v>1</v>
      </c>
      <c r="D9" s="32">
        <f>'Gols marcats'!D9</f>
        <v>0</v>
      </c>
      <c r="E9" s="32">
        <f>'Gols marcats'!E9</f>
        <v>1</v>
      </c>
      <c r="F9" s="32">
        <f>'Gols marcats'!F9</f>
        <v>1</v>
      </c>
      <c r="G9" s="65">
        <f>'Gols marcats'!G9</f>
        <v>2</v>
      </c>
      <c r="H9" s="11">
        <f t="shared" si="0"/>
        <v>5</v>
      </c>
    </row>
    <row r="10" spans="1:8" ht="12.75">
      <c r="A10" s="68"/>
      <c r="B10" s="32"/>
      <c r="C10" s="32"/>
      <c r="D10" s="32"/>
      <c r="E10" s="32"/>
      <c r="F10" s="32"/>
      <c r="G10" s="65"/>
      <c r="H10" s="11"/>
    </row>
    <row r="11" spans="1:8" ht="12.75">
      <c r="A11" s="68" t="str">
        <f>'U.E. ALZIRA'!AF3</f>
        <v>Juventud Bº Xto</v>
      </c>
      <c r="B11" s="32">
        <f>'Gols marcats'!B11</f>
        <v>1</v>
      </c>
      <c r="C11" s="32">
        <f>'Gols marcats'!C11</f>
        <v>0</v>
      </c>
      <c r="D11" s="32">
        <f>'Gols marcats'!D11</f>
        <v>0</v>
      </c>
      <c r="E11" s="32">
        <f>'Gols marcats'!E11</f>
        <v>0</v>
      </c>
      <c r="F11" s="32">
        <f>'Gols marcats'!F11</f>
        <v>1</v>
      </c>
      <c r="G11" s="65">
        <f>'Gols marcats'!G11</f>
        <v>0</v>
      </c>
      <c r="H11" s="11">
        <f t="shared" si="0"/>
        <v>2</v>
      </c>
    </row>
    <row r="12" spans="1:8" ht="12.75">
      <c r="A12" s="68"/>
      <c r="B12" s="32"/>
      <c r="C12" s="32"/>
      <c r="D12" s="32"/>
      <c r="E12" s="32"/>
      <c r="F12" s="32"/>
      <c r="G12" s="65"/>
      <c r="H12" s="11"/>
    </row>
    <row r="13" spans="1:8" ht="12.75">
      <c r="A13" s="68" t="str">
        <f>'U.E. ALZIRA'!AH3</f>
        <v>B. Luz</v>
      </c>
      <c r="B13" s="32">
        <f>'Gols marcats'!B13</f>
        <v>0</v>
      </c>
      <c r="C13" s="32">
        <f>'Gols marcats'!C13</f>
        <v>0</v>
      </c>
      <c r="D13" s="32">
        <f>'Gols marcats'!D13</f>
        <v>0</v>
      </c>
      <c r="E13" s="32">
        <f>'Gols marcats'!E13</f>
        <v>1</v>
      </c>
      <c r="F13" s="32">
        <f>'Gols marcats'!F13</f>
        <v>0</v>
      </c>
      <c r="G13" s="65">
        <f>'Gols marcats'!G13</f>
        <v>1</v>
      </c>
      <c r="H13" s="11">
        <f t="shared" si="0"/>
        <v>2</v>
      </c>
    </row>
    <row r="14" spans="1:8" ht="12.75">
      <c r="A14" s="68"/>
      <c r="B14" s="32"/>
      <c r="C14" s="32"/>
      <c r="D14" s="32"/>
      <c r="E14" s="32"/>
      <c r="F14" s="32"/>
      <c r="G14" s="65"/>
      <c r="H14" s="11"/>
    </row>
    <row r="15" spans="1:8" ht="12.75">
      <c r="A15" s="68" t="str">
        <f>'U.E. ALZIRA'!AJ3</f>
        <v>Sedaví</v>
      </c>
      <c r="B15" s="32">
        <f>'Gols marcats'!B15</f>
        <v>0</v>
      </c>
      <c r="C15" s="32">
        <f>'Gols marcats'!C15</f>
        <v>0</v>
      </c>
      <c r="D15" s="32">
        <f>'Gols marcats'!D15</f>
        <v>3</v>
      </c>
      <c r="E15" s="32">
        <f>'Gols marcats'!E15</f>
        <v>1</v>
      </c>
      <c r="F15" s="32">
        <f>'Gols marcats'!F15</f>
        <v>0</v>
      </c>
      <c r="G15" s="65">
        <f>'Gols marcats'!G15</f>
        <v>0</v>
      </c>
      <c r="H15" s="11">
        <f t="shared" si="0"/>
        <v>4</v>
      </c>
    </row>
    <row r="16" spans="1:8" ht="12.75">
      <c r="A16" s="68"/>
      <c r="B16" s="32"/>
      <c r="C16" s="32"/>
      <c r="D16" s="32"/>
      <c r="E16" s="32"/>
      <c r="F16" s="32"/>
      <c r="G16" s="65"/>
      <c r="H16" s="11"/>
    </row>
    <row r="17" spans="1:8" ht="12.75">
      <c r="A17" s="68" t="str">
        <f>'U.E. ALZIRA'!AL3</f>
        <v>Carcaixent</v>
      </c>
      <c r="B17" s="32">
        <f>'Gols marcats'!B17</f>
        <v>0</v>
      </c>
      <c r="C17" s="32">
        <f>'Gols marcats'!C17</f>
        <v>0</v>
      </c>
      <c r="D17" s="32">
        <f>'Gols marcats'!D17</f>
        <v>0</v>
      </c>
      <c r="E17" s="32">
        <f>'Gols marcats'!E17</f>
        <v>0</v>
      </c>
      <c r="F17" s="32">
        <f>'Gols marcats'!F17</f>
        <v>1</v>
      </c>
      <c r="G17" s="65">
        <f>'Gols marcats'!G17</f>
        <v>0</v>
      </c>
      <c r="H17" s="11">
        <f t="shared" si="0"/>
        <v>1</v>
      </c>
    </row>
    <row r="18" spans="1:8" ht="12.75">
      <c r="A18" s="68"/>
      <c r="B18" s="32"/>
      <c r="C18" s="32"/>
      <c r="D18" s="32"/>
      <c r="E18" s="32"/>
      <c r="F18" s="32"/>
      <c r="G18" s="65"/>
      <c r="H18" s="11"/>
    </row>
    <row r="19" spans="1:8" ht="12.75">
      <c r="A19" s="68" t="str">
        <f>'U.E. ALZIRA'!AN3</f>
        <v>Sueca</v>
      </c>
      <c r="B19" s="32">
        <f>'Gols marcats'!B19</f>
        <v>0</v>
      </c>
      <c r="C19" s="32">
        <f>'Gols marcats'!C19</f>
        <v>0</v>
      </c>
      <c r="D19" s="32">
        <f>'Gols marcats'!D19</f>
        <v>0</v>
      </c>
      <c r="E19" s="32">
        <f>'Gols marcats'!E19</f>
        <v>0</v>
      </c>
      <c r="F19" s="32">
        <f>'Gols marcats'!F19</f>
        <v>0</v>
      </c>
      <c r="G19" s="65">
        <f>'Gols marcats'!G19</f>
        <v>0</v>
      </c>
      <c r="H19" s="11">
        <f t="shared" si="0"/>
        <v>0</v>
      </c>
    </row>
    <row r="20" spans="1:8" ht="12.75">
      <c r="A20" s="68" t="str">
        <f>'U.E. ALZIRA'!AO3</f>
        <v>Tavernes</v>
      </c>
      <c r="B20" s="32">
        <f>'Gols marcats'!B20</f>
        <v>1</v>
      </c>
      <c r="C20" s="32">
        <f>'Gols marcats'!C20</f>
        <v>1</v>
      </c>
      <c r="D20" s="32">
        <f>'Gols marcats'!D20</f>
        <v>0</v>
      </c>
      <c r="E20" s="32">
        <f>'Gols marcats'!E20</f>
        <v>0</v>
      </c>
      <c r="F20" s="32">
        <f>'Gols marcats'!F20</f>
        <v>0</v>
      </c>
      <c r="G20" s="65">
        <f>'Gols marcats'!G20</f>
        <v>0</v>
      </c>
      <c r="H20" s="11">
        <f t="shared" si="0"/>
        <v>2</v>
      </c>
    </row>
    <row r="21" spans="1:8" ht="12.75">
      <c r="A21" s="68"/>
      <c r="B21" s="32"/>
      <c r="C21" s="32"/>
      <c r="D21" s="32"/>
      <c r="E21" s="32"/>
      <c r="F21" s="32"/>
      <c r="G21" s="65"/>
      <c r="H21" s="11"/>
    </row>
    <row r="22" spans="1:8" ht="12.75">
      <c r="A22" s="68" t="str">
        <f>'U.E. ALZIRA'!AQ3</f>
        <v>Xirivella</v>
      </c>
      <c r="B22" s="32">
        <f>'Gols marcats'!B22</f>
        <v>0</v>
      </c>
      <c r="C22" s="32">
        <f>'Gols marcats'!C22</f>
        <v>1</v>
      </c>
      <c r="D22" s="32">
        <f>'Gols marcats'!D22</f>
        <v>1</v>
      </c>
      <c r="E22" s="32">
        <f>'Gols marcats'!E22</f>
        <v>0</v>
      </c>
      <c r="F22" s="32">
        <f>'Gols marcats'!F22</f>
        <v>0</v>
      </c>
      <c r="G22" s="65">
        <f>'Gols marcats'!G22</f>
        <v>0</v>
      </c>
      <c r="H22" s="11">
        <f t="shared" si="0"/>
        <v>2</v>
      </c>
    </row>
    <row r="23" spans="1:8" ht="12.75">
      <c r="A23" s="68"/>
      <c r="B23" s="32"/>
      <c r="C23" s="32"/>
      <c r="D23" s="32"/>
      <c r="E23" s="32"/>
      <c r="F23" s="32"/>
      <c r="G23" s="65"/>
      <c r="H23" s="11"/>
    </row>
    <row r="24" spans="1:8" ht="12.75">
      <c r="A24" s="68" t="str">
        <f>'U.E. ALZIRA'!AS3</f>
        <v>Alberic</v>
      </c>
      <c r="B24" s="32">
        <f>'Gols marcats'!B24</f>
        <v>0</v>
      </c>
      <c r="C24" s="32">
        <f>'Gols marcats'!C24</f>
        <v>0</v>
      </c>
      <c r="D24" s="32">
        <f>'Gols marcats'!D24</f>
        <v>0</v>
      </c>
      <c r="E24" s="32">
        <f>'Gols marcats'!E24</f>
        <v>0</v>
      </c>
      <c r="F24" s="32">
        <f>'Gols marcats'!F24</f>
        <v>0</v>
      </c>
      <c r="G24" s="65">
        <f>'Gols marcats'!G24</f>
        <v>0</v>
      </c>
      <c r="H24" s="11">
        <f t="shared" si="0"/>
        <v>0</v>
      </c>
    </row>
    <row r="25" spans="1:8" ht="12.75">
      <c r="A25" s="68"/>
      <c r="B25" s="32"/>
      <c r="C25" s="32"/>
      <c r="D25" s="32"/>
      <c r="E25" s="32"/>
      <c r="F25" s="32"/>
      <c r="G25" s="65"/>
      <c r="H25" s="11"/>
    </row>
    <row r="26" spans="1:8" ht="12.75">
      <c r="A26" s="68"/>
      <c r="B26" s="32"/>
      <c r="C26" s="32"/>
      <c r="D26" s="32"/>
      <c r="E26" s="32"/>
      <c r="F26" s="32"/>
      <c r="G26" s="65"/>
      <c r="H26" s="11"/>
    </row>
    <row r="27" spans="1:8" ht="12.75">
      <c r="A27" s="68" t="str">
        <f>'U.E. ALZIRA'!AV3</f>
        <v>Canals</v>
      </c>
      <c r="B27" s="32">
        <f>'Gols marcats'!B27</f>
        <v>0</v>
      </c>
      <c r="C27" s="32">
        <f>'Gols marcats'!C27</f>
        <v>0</v>
      </c>
      <c r="D27" s="32">
        <f>'Gols marcats'!D27</f>
        <v>0</v>
      </c>
      <c r="E27" s="32">
        <f>'Gols marcats'!E27</f>
        <v>0</v>
      </c>
      <c r="F27" s="32">
        <f>'Gols marcats'!F27</f>
        <v>0</v>
      </c>
      <c r="G27" s="65">
        <f>'Gols marcats'!G27</f>
        <v>1</v>
      </c>
      <c r="H27" s="11">
        <f t="shared" si="0"/>
        <v>1</v>
      </c>
    </row>
    <row r="28" spans="1:8" ht="12.75">
      <c r="A28" s="68"/>
      <c r="B28" s="32"/>
      <c r="C28" s="32"/>
      <c r="D28" s="32"/>
      <c r="E28" s="32"/>
      <c r="F28" s="32"/>
      <c r="G28" s="65"/>
      <c r="H28" s="11"/>
    </row>
    <row r="29" spans="1:8" ht="12.75">
      <c r="A29" s="68" t="str">
        <f>'U.E. ALZIRA'!AX3</f>
        <v>Paiporta</v>
      </c>
      <c r="B29" s="32">
        <f>'Gols marcats'!B29</f>
        <v>1</v>
      </c>
      <c r="C29" s="32">
        <f>'Gols marcats'!C29</f>
        <v>0</v>
      </c>
      <c r="D29" s="32">
        <f>'Gols marcats'!D29</f>
        <v>0</v>
      </c>
      <c r="E29" s="32">
        <f>'Gols marcats'!E29</f>
        <v>0</v>
      </c>
      <c r="F29" s="32">
        <f>'Gols marcats'!F29</f>
        <v>0</v>
      </c>
      <c r="G29" s="65">
        <f>'Gols marcats'!G29</f>
        <v>0</v>
      </c>
      <c r="H29" s="11">
        <f t="shared" si="0"/>
        <v>1</v>
      </c>
    </row>
    <row r="30" spans="1:8" ht="12.75">
      <c r="A30" s="68"/>
      <c r="B30" s="32"/>
      <c r="C30" s="32"/>
      <c r="D30" s="32"/>
      <c r="E30" s="32"/>
      <c r="F30" s="32"/>
      <c r="G30" s="65"/>
      <c r="H30" s="11"/>
    </row>
    <row r="31" spans="1:8" ht="12.75">
      <c r="A31" s="68" t="str">
        <f>'U.E. ALZIRA'!AZ3</f>
        <v>CD Torrent</v>
      </c>
      <c r="B31" s="32">
        <f>'Gols marcats'!B31</f>
        <v>0</v>
      </c>
      <c r="C31" s="32">
        <f>'Gols marcats'!C31</f>
        <v>0</v>
      </c>
      <c r="D31" s="32">
        <f>'Gols marcats'!D31</f>
        <v>0</v>
      </c>
      <c r="E31" s="32">
        <f>'Gols marcats'!E31</f>
        <v>0</v>
      </c>
      <c r="F31" s="32">
        <f>'Gols marcats'!F31</f>
        <v>0</v>
      </c>
      <c r="G31" s="65">
        <f>'Gols marcats'!G31</f>
        <v>0</v>
      </c>
      <c r="H31" s="11">
        <f t="shared" si="0"/>
        <v>0</v>
      </c>
    </row>
    <row r="32" spans="1:8" ht="12.75">
      <c r="A32" s="68"/>
      <c r="B32" s="32"/>
      <c r="C32" s="32"/>
      <c r="D32" s="32"/>
      <c r="E32" s="32"/>
      <c r="F32" s="32"/>
      <c r="G32" s="65"/>
      <c r="H32" s="11"/>
    </row>
    <row r="33" spans="1:8" ht="12.75">
      <c r="A33" s="68" t="str">
        <f>'U.E. ALZIRA'!BB3</f>
        <v>Guadassuar</v>
      </c>
      <c r="B33" s="32">
        <f>'Gols marcats'!B33</f>
        <v>0</v>
      </c>
      <c r="C33" s="32">
        <f>'Gols marcats'!C33</f>
        <v>0</v>
      </c>
      <c r="D33" s="32">
        <f>'Gols marcats'!D33</f>
        <v>0</v>
      </c>
      <c r="E33" s="32">
        <f>'Gols marcats'!E33</f>
        <v>1</v>
      </c>
      <c r="F33" s="32">
        <f>'Gols marcats'!F33</f>
        <v>0</v>
      </c>
      <c r="G33" s="65">
        <f>'Gols marcats'!G33</f>
        <v>0</v>
      </c>
      <c r="H33" s="11">
        <f t="shared" si="0"/>
        <v>1</v>
      </c>
    </row>
    <row r="34" spans="1:8" ht="12.75">
      <c r="A34" s="68"/>
      <c r="B34" s="32"/>
      <c r="C34" s="32"/>
      <c r="D34" s="32"/>
      <c r="E34" s="32"/>
      <c r="F34" s="32"/>
      <c r="G34" s="65"/>
      <c r="H34" s="11"/>
    </row>
    <row r="35" spans="1:8" ht="12.75">
      <c r="A35" s="68" t="str">
        <f>'U.E. ALZIRA'!BD3</f>
        <v>Emfu L'Alcúdia</v>
      </c>
      <c r="B35" s="32">
        <f>'Gols marcats'!B35</f>
        <v>0</v>
      </c>
      <c r="C35" s="32">
        <f>'Gols marcats'!C35</f>
        <v>1</v>
      </c>
      <c r="D35" s="32">
        <f>'Gols marcats'!D35</f>
        <v>0</v>
      </c>
      <c r="E35" s="32">
        <f>'Gols marcats'!E35</f>
        <v>1</v>
      </c>
      <c r="F35" s="32">
        <f>'Gols marcats'!F35</f>
        <v>0</v>
      </c>
      <c r="G35" s="65">
        <f>'Gols marcats'!G35</f>
        <v>1</v>
      </c>
      <c r="H35" s="11">
        <f t="shared" si="0"/>
        <v>3</v>
      </c>
    </row>
    <row r="36" spans="1:8" ht="12.75">
      <c r="A36" s="68"/>
      <c r="B36" s="32"/>
      <c r="C36" s="32"/>
      <c r="D36" s="32"/>
      <c r="E36" s="32"/>
      <c r="F36" s="32"/>
      <c r="G36" s="65"/>
      <c r="H36" s="11"/>
    </row>
    <row r="37" spans="1:8" ht="12.75">
      <c r="A37" s="68"/>
      <c r="B37" s="32"/>
      <c r="C37" s="32"/>
      <c r="D37" s="32"/>
      <c r="E37" s="32"/>
      <c r="F37" s="32"/>
      <c r="G37" s="65"/>
      <c r="H37" s="11"/>
    </row>
    <row r="38" spans="1:8" ht="12.75">
      <c r="A38" s="68" t="str">
        <f>'U.E. ALZIRA'!BG3</f>
        <v>Vinaròs</v>
      </c>
      <c r="B38" s="32">
        <f>'Gols marcats'!B38</f>
        <v>0</v>
      </c>
      <c r="C38" s="32">
        <f>'Gols marcats'!C38</f>
        <v>0</v>
      </c>
      <c r="D38" s="32">
        <f>'Gols marcats'!D38</f>
        <v>0</v>
      </c>
      <c r="E38" s="32">
        <f>'Gols marcats'!E38</f>
        <v>0</v>
      </c>
      <c r="F38" s="32">
        <f>'Gols marcats'!F38</f>
        <v>0</v>
      </c>
      <c r="G38" s="65">
        <f>'Gols marcats'!G38</f>
        <v>1</v>
      </c>
      <c r="H38" s="11">
        <f t="shared" si="0"/>
        <v>1</v>
      </c>
    </row>
    <row r="39" spans="1:8" ht="12.75">
      <c r="A39" s="68" t="str">
        <f>'U.E. ALZIRA'!BH3</f>
        <v>Crevillent</v>
      </c>
      <c r="B39" s="32">
        <f>'Gols marcats'!B39</f>
        <v>0</v>
      </c>
      <c r="C39" s="32">
        <f>'Gols marcats'!C39</f>
        <v>0</v>
      </c>
      <c r="D39" s="32">
        <f>'Gols marcats'!D39</f>
        <v>1</v>
      </c>
      <c r="E39" s="32">
        <f>'Gols marcats'!E39</f>
        <v>0</v>
      </c>
      <c r="F39" s="32">
        <f>'Gols marcats'!F39</f>
        <v>0</v>
      </c>
      <c r="G39" s="65">
        <f>'Gols marcats'!G39</f>
        <v>0</v>
      </c>
      <c r="H39" s="11">
        <f t="shared" si="0"/>
        <v>1</v>
      </c>
    </row>
    <row r="40" spans="1:8" ht="13.5" thickBot="1">
      <c r="A40" s="68"/>
      <c r="B40" s="139"/>
      <c r="C40" s="32"/>
      <c r="D40" s="32"/>
      <c r="E40" s="32"/>
      <c r="F40" s="32"/>
      <c r="G40" s="65"/>
      <c r="H40" s="11"/>
    </row>
    <row r="41" spans="1:8" ht="12.75" hidden="1">
      <c r="A41" s="138" t="e">
        <f>'U.E. ALZIRA'!#REF!</f>
        <v>#REF!</v>
      </c>
      <c r="B41" s="139">
        <f>'Gols marcats'!B41</f>
        <v>0</v>
      </c>
      <c r="C41" s="32">
        <f>'Gols marcats'!C41</f>
        <v>0</v>
      </c>
      <c r="D41" s="32">
        <f>'Gols marcats'!D41</f>
        <v>0</v>
      </c>
      <c r="E41" s="32">
        <f>'Gols marcats'!E41</f>
        <v>0</v>
      </c>
      <c r="F41" s="32">
        <f>'Gols marcats'!F41</f>
        <v>0</v>
      </c>
      <c r="G41" s="65">
        <f>'Gols marcats'!G41</f>
        <v>0</v>
      </c>
      <c r="H41" s="11">
        <f t="shared" si="0"/>
        <v>0</v>
      </c>
    </row>
    <row r="42" spans="1:8" ht="13.5" hidden="1" thickBot="1">
      <c r="A42" s="138" t="e">
        <f>'U.E. ALZIRA'!#REF!</f>
        <v>#REF!</v>
      </c>
      <c r="B42" s="74">
        <f>'Gols marcats'!B42</f>
        <v>0</v>
      </c>
      <c r="C42" s="145">
        <f>'Gols marcats'!C42</f>
        <v>0</v>
      </c>
      <c r="D42" s="145">
        <f>'Gols marcats'!D42</f>
        <v>0</v>
      </c>
      <c r="E42" s="145">
        <f>'Gols marcats'!E42</f>
        <v>0</v>
      </c>
      <c r="F42" s="145">
        <f>'Gols marcats'!F42</f>
        <v>0</v>
      </c>
      <c r="G42" s="146">
        <f>'Gols marcats'!G42</f>
        <v>0</v>
      </c>
      <c r="H42" s="11">
        <f t="shared" si="0"/>
        <v>0</v>
      </c>
    </row>
    <row r="43" spans="1:14" ht="14.25" thickBot="1" thickTop="1">
      <c r="A43" s="40" t="s">
        <v>38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4</v>
      </c>
      <c r="C45" s="57">
        <f>(B45/N45)</f>
        <v>0.12903225806451613</v>
      </c>
      <c r="D45" s="36">
        <f>SUM(C3:C40)</f>
        <v>6</v>
      </c>
      <c r="E45" s="57">
        <f>(D45/N45)</f>
        <v>0.1935483870967742</v>
      </c>
      <c r="F45" s="36">
        <f>SUM(D3:D40)</f>
        <v>5</v>
      </c>
      <c r="G45" s="58">
        <f>(F45/N45)</f>
        <v>0.16129032258064516</v>
      </c>
      <c r="H45" s="56">
        <f>SUM(E3:E40)</f>
        <v>5</v>
      </c>
      <c r="I45" s="57">
        <f>(H45/N45)</f>
        <v>0.16129032258064516</v>
      </c>
      <c r="J45" s="36">
        <f>SUM(F3:F40)</f>
        <v>4</v>
      </c>
      <c r="K45" s="57">
        <f>(J45/N45)</f>
        <v>0.12903225806451613</v>
      </c>
      <c r="L45" s="36">
        <f>SUM(G3:G40)</f>
        <v>7</v>
      </c>
      <c r="M45" s="58">
        <f>(L45/N45)</f>
        <v>0.22580645161290322</v>
      </c>
      <c r="N45" s="60">
        <f>SUM(H3:H40)</f>
        <v>31</v>
      </c>
    </row>
    <row r="46" ht="13.5" thickTop="1"/>
    <row r="47" ht="12.75">
      <c r="A47" s="61"/>
    </row>
    <row r="48" ht="12.75">
      <c r="A48" s="10"/>
    </row>
    <row r="49" ht="12.75">
      <c r="A49" s="10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28">
      <selection activeCell="A41" sqref="A41:IV4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/>
      <c r="B3" s="143"/>
      <c r="C3" s="174"/>
      <c r="D3" s="174"/>
      <c r="E3" s="174"/>
      <c r="F3" s="174"/>
      <c r="G3" s="175"/>
      <c r="H3" s="11"/>
    </row>
    <row r="4" spans="1:8" ht="12.75">
      <c r="A4" s="67" t="str">
        <f>'U.E. ALZIRA'!Y3</f>
        <v>Discóbolo</v>
      </c>
      <c r="B4" s="139">
        <f>'Gols encaixats'!B4</f>
        <v>0</v>
      </c>
      <c r="C4" s="69">
        <f>'Gols encaixats'!C4</f>
        <v>0</v>
      </c>
      <c r="D4" s="69">
        <f>'Gols encaixats'!D4</f>
        <v>0</v>
      </c>
      <c r="E4" s="69">
        <f>'Gols encaixats'!E4</f>
        <v>0</v>
      </c>
      <c r="F4" s="69">
        <f>'Gols encaixats'!F4</f>
        <v>0</v>
      </c>
      <c r="G4" s="112">
        <f>'Gols encaixats'!G4</f>
        <v>0</v>
      </c>
      <c r="H4" s="11">
        <f aca="true" t="shared" si="0" ref="H4:H39">SUM(B4:G4)</f>
        <v>0</v>
      </c>
    </row>
    <row r="5" spans="1:8" ht="12.75">
      <c r="A5" s="68"/>
      <c r="B5" s="139"/>
      <c r="C5" s="69"/>
      <c r="D5" s="69"/>
      <c r="E5" s="69"/>
      <c r="F5" s="69"/>
      <c r="G5" s="112"/>
      <c r="H5" s="11"/>
    </row>
    <row r="6" spans="1:8" ht="12.75">
      <c r="A6" s="68" t="str">
        <f>'U.E. ALZIRA'!AA3</f>
        <v>Torrent EF</v>
      </c>
      <c r="B6" s="139">
        <f>'Gols encaixats'!B6</f>
        <v>0</v>
      </c>
      <c r="C6" s="69">
        <f>'Gols encaixats'!C6</f>
        <v>0</v>
      </c>
      <c r="D6" s="69">
        <f>'Gols encaixats'!D6</f>
        <v>0</v>
      </c>
      <c r="E6" s="69">
        <f>'Gols encaixats'!E6</f>
        <v>0</v>
      </c>
      <c r="F6" s="69">
        <f>'Gols encaixats'!F6</f>
        <v>0</v>
      </c>
      <c r="G6" s="112">
        <f>'Gols encaixats'!G6</f>
        <v>0</v>
      </c>
      <c r="H6" s="11">
        <f t="shared" si="0"/>
        <v>0</v>
      </c>
    </row>
    <row r="7" spans="1:8" ht="12.75">
      <c r="A7" s="68"/>
      <c r="B7" s="139"/>
      <c r="C7" s="69"/>
      <c r="D7" s="69"/>
      <c r="E7" s="69"/>
      <c r="F7" s="69"/>
      <c r="G7" s="112"/>
      <c r="H7" s="11"/>
    </row>
    <row r="8" spans="1:8" ht="12.75">
      <c r="A8" s="68" t="str">
        <f>'U.E. ALZIRA'!AC3</f>
        <v>Olímpic</v>
      </c>
      <c r="B8" s="139">
        <f>'Gols encaixats'!B8</f>
        <v>0</v>
      </c>
      <c r="C8" s="69">
        <f>'Gols encaixats'!C8</f>
        <v>0</v>
      </c>
      <c r="D8" s="69">
        <f>'Gols encaixats'!D8</f>
        <v>0</v>
      </c>
      <c r="E8" s="69">
        <f>'Gols encaixats'!E8</f>
        <v>0</v>
      </c>
      <c r="F8" s="69">
        <f>'Gols encaixats'!F8</f>
        <v>0</v>
      </c>
      <c r="G8" s="112">
        <f>'Gols encaixats'!G8</f>
        <v>0</v>
      </c>
      <c r="H8" s="11">
        <f t="shared" si="0"/>
        <v>0</v>
      </c>
    </row>
    <row r="9" spans="1:8" ht="12.75">
      <c r="A9" s="68" t="str">
        <f>'U.E. ALZIRA'!AD3</f>
        <v>Pobla Llarga</v>
      </c>
      <c r="B9" s="139">
        <f>'Gols encaixats'!B9</f>
        <v>1</v>
      </c>
      <c r="C9" s="69">
        <f>'Gols encaixats'!C9</f>
        <v>0</v>
      </c>
      <c r="D9" s="69">
        <f>'Gols encaixats'!D9</f>
        <v>0</v>
      </c>
      <c r="E9" s="69">
        <f>'Gols encaixats'!E9</f>
        <v>0</v>
      </c>
      <c r="F9" s="69">
        <f>'Gols encaixats'!F9</f>
        <v>0</v>
      </c>
      <c r="G9" s="112">
        <f>'Gols encaixats'!G9</f>
        <v>0</v>
      </c>
      <c r="H9" s="11">
        <f t="shared" si="0"/>
        <v>1</v>
      </c>
    </row>
    <row r="10" spans="1:8" ht="12.75">
      <c r="A10" s="68"/>
      <c r="B10" s="139"/>
      <c r="C10" s="69"/>
      <c r="D10" s="69"/>
      <c r="E10" s="69"/>
      <c r="F10" s="69"/>
      <c r="G10" s="112"/>
      <c r="H10" s="11"/>
    </row>
    <row r="11" spans="1:8" ht="12.75">
      <c r="A11" s="68" t="str">
        <f>'U.E. ALZIRA'!AF3</f>
        <v>Juventud Bº Xto</v>
      </c>
      <c r="B11" s="139">
        <f>'Gols encaixats'!B11</f>
        <v>0</v>
      </c>
      <c r="C11" s="69">
        <f>'Gols encaixats'!C11</f>
        <v>1</v>
      </c>
      <c r="D11" s="69">
        <f>'Gols encaixats'!D11</f>
        <v>1</v>
      </c>
      <c r="E11" s="69">
        <f>'Gols encaixats'!E11</f>
        <v>0</v>
      </c>
      <c r="F11" s="69">
        <f>'Gols encaixats'!F11</f>
        <v>2</v>
      </c>
      <c r="G11" s="112">
        <f>'Gols encaixats'!G11</f>
        <v>0</v>
      </c>
      <c r="H11" s="11">
        <f t="shared" si="0"/>
        <v>4</v>
      </c>
    </row>
    <row r="12" spans="1:8" ht="12.75">
      <c r="A12" s="68"/>
      <c r="B12" s="139"/>
      <c r="C12" s="69"/>
      <c r="D12" s="69"/>
      <c r="E12" s="69"/>
      <c r="F12" s="69"/>
      <c r="G12" s="112"/>
      <c r="H12" s="11"/>
    </row>
    <row r="13" spans="1:8" ht="12.75">
      <c r="A13" s="68" t="str">
        <f>'U.E. ALZIRA'!AH3</f>
        <v>B. Luz</v>
      </c>
      <c r="B13" s="139">
        <f>'Gols encaixats'!B13</f>
        <v>0</v>
      </c>
      <c r="C13" s="69">
        <f>'Gols encaixats'!C13</f>
        <v>0</v>
      </c>
      <c r="D13" s="69">
        <f>'Gols encaixats'!D13</f>
        <v>0</v>
      </c>
      <c r="E13" s="69">
        <f>'Gols encaixats'!E13</f>
        <v>0</v>
      </c>
      <c r="F13" s="69">
        <f>'Gols encaixats'!F13</f>
        <v>0</v>
      </c>
      <c r="G13" s="112">
        <f>'Gols encaixats'!G13</f>
        <v>0</v>
      </c>
      <c r="H13" s="11">
        <f t="shared" si="0"/>
        <v>0</v>
      </c>
    </row>
    <row r="14" spans="1:8" ht="12.75">
      <c r="A14" s="68"/>
      <c r="B14" s="139"/>
      <c r="C14" s="69"/>
      <c r="D14" s="69"/>
      <c r="E14" s="69"/>
      <c r="F14" s="69"/>
      <c r="G14" s="112"/>
      <c r="H14" s="11"/>
    </row>
    <row r="15" spans="1:8" ht="12.75">
      <c r="A15" s="68" t="str">
        <f>'U.E. ALZIRA'!AJ3</f>
        <v>Sedaví</v>
      </c>
      <c r="B15" s="139">
        <f>'Gols encaixats'!B15</f>
        <v>1</v>
      </c>
      <c r="C15" s="69">
        <f>'Gols encaixats'!C15</f>
        <v>0</v>
      </c>
      <c r="D15" s="69">
        <f>'Gols encaixats'!D15</f>
        <v>0</v>
      </c>
      <c r="E15" s="69">
        <f>'Gols encaixats'!E15</f>
        <v>0</v>
      </c>
      <c r="F15" s="69">
        <f>'Gols encaixats'!F15</f>
        <v>1</v>
      </c>
      <c r="G15" s="112">
        <f>'Gols encaixats'!G15</f>
        <v>0</v>
      </c>
      <c r="H15" s="11">
        <f t="shared" si="0"/>
        <v>2</v>
      </c>
    </row>
    <row r="16" spans="1:8" ht="12.75">
      <c r="A16" s="68"/>
      <c r="B16" s="139"/>
      <c r="C16" s="69"/>
      <c r="D16" s="69"/>
      <c r="E16" s="69"/>
      <c r="F16" s="69"/>
      <c r="G16" s="112"/>
      <c r="H16" s="11"/>
    </row>
    <row r="17" spans="1:8" ht="12.75">
      <c r="A17" s="68" t="str">
        <f>'U.E. ALZIRA'!AL3</f>
        <v>Carcaixent</v>
      </c>
      <c r="B17" s="139">
        <f>'Gols encaixats'!B17</f>
        <v>1</v>
      </c>
      <c r="C17" s="69">
        <f>'Gols encaixats'!C17</f>
        <v>0</v>
      </c>
      <c r="D17" s="69">
        <f>'Gols encaixats'!D17</f>
        <v>0</v>
      </c>
      <c r="E17" s="69">
        <f>'Gols encaixats'!E17</f>
        <v>1</v>
      </c>
      <c r="F17" s="69">
        <f>'Gols encaixats'!F17</f>
        <v>0</v>
      </c>
      <c r="G17" s="112">
        <f>'Gols encaixats'!G17</f>
        <v>1</v>
      </c>
      <c r="H17" s="11">
        <f t="shared" si="0"/>
        <v>3</v>
      </c>
    </row>
    <row r="18" spans="1:8" ht="12.75">
      <c r="A18" s="68"/>
      <c r="B18" s="139"/>
      <c r="C18" s="69"/>
      <c r="D18" s="69"/>
      <c r="E18" s="69"/>
      <c r="F18" s="69"/>
      <c r="G18" s="112"/>
      <c r="H18" s="11"/>
    </row>
    <row r="19" spans="1:8" ht="12.75">
      <c r="A19" s="68" t="str">
        <f>'U.E. ALZIRA'!AN3</f>
        <v>Sueca</v>
      </c>
      <c r="B19" s="139">
        <f>'Gols encaixats'!B19</f>
        <v>0</v>
      </c>
      <c r="C19" s="69">
        <f>'Gols encaixats'!C19</f>
        <v>0</v>
      </c>
      <c r="D19" s="69">
        <f>'Gols encaixats'!D19</f>
        <v>0</v>
      </c>
      <c r="E19" s="69">
        <f>'Gols encaixats'!E19</f>
        <v>0</v>
      </c>
      <c r="F19" s="69">
        <f>'Gols encaixats'!F19</f>
        <v>0</v>
      </c>
      <c r="G19" s="112">
        <f>'Gols encaixats'!G19</f>
        <v>0</v>
      </c>
      <c r="H19" s="11">
        <f t="shared" si="0"/>
        <v>0</v>
      </c>
    </row>
    <row r="20" spans="1:8" ht="12.75">
      <c r="A20" s="68" t="str">
        <f>'U.E. ALZIRA'!AO3</f>
        <v>Tavernes</v>
      </c>
      <c r="B20" s="139">
        <f>'Gols encaixats'!B20</f>
        <v>0</v>
      </c>
      <c r="C20" s="69">
        <f>'Gols encaixats'!C20</f>
        <v>0</v>
      </c>
      <c r="D20" s="69">
        <f>'Gols encaixats'!D20</f>
        <v>0</v>
      </c>
      <c r="E20" s="69">
        <f>'Gols encaixats'!E20</f>
        <v>0</v>
      </c>
      <c r="F20" s="69">
        <f>'Gols encaixats'!F20</f>
        <v>0</v>
      </c>
      <c r="G20" s="112">
        <f>'Gols encaixats'!G20</f>
        <v>0</v>
      </c>
      <c r="H20" s="11">
        <f t="shared" si="0"/>
        <v>0</v>
      </c>
    </row>
    <row r="21" spans="1:8" ht="12.75">
      <c r="A21" s="68"/>
      <c r="B21" s="139"/>
      <c r="C21" s="69"/>
      <c r="D21" s="69"/>
      <c r="E21" s="69"/>
      <c r="F21" s="69"/>
      <c r="G21" s="112"/>
      <c r="H21" s="11"/>
    </row>
    <row r="22" spans="1:8" ht="12.75">
      <c r="A22" s="68" t="str">
        <f>'U.E. ALZIRA'!AQ3</f>
        <v>Xirivella</v>
      </c>
      <c r="B22" s="139">
        <f>'Gols encaixats'!B22</f>
        <v>0</v>
      </c>
      <c r="C22" s="69">
        <f>'Gols encaixats'!C22</f>
        <v>0</v>
      </c>
      <c r="D22" s="69">
        <f>'Gols encaixats'!D22</f>
        <v>0</v>
      </c>
      <c r="E22" s="69">
        <f>'Gols encaixats'!E22</f>
        <v>0</v>
      </c>
      <c r="F22" s="69">
        <f>'Gols encaixats'!F22</f>
        <v>0</v>
      </c>
      <c r="G22" s="112">
        <f>'Gols encaixats'!G22</f>
        <v>0</v>
      </c>
      <c r="H22" s="11">
        <f t="shared" si="0"/>
        <v>0</v>
      </c>
    </row>
    <row r="23" spans="1:8" ht="12.75">
      <c r="A23" s="68"/>
      <c r="B23" s="139"/>
      <c r="C23" s="69"/>
      <c r="D23" s="69"/>
      <c r="E23" s="69"/>
      <c r="F23" s="69"/>
      <c r="G23" s="112"/>
      <c r="H23" s="11"/>
    </row>
    <row r="24" spans="1:8" ht="12.75">
      <c r="A24" s="68" t="str">
        <f>'U.E. ALZIRA'!AS3</f>
        <v>Alberic</v>
      </c>
      <c r="B24" s="139">
        <f>'Gols encaixats'!B24</f>
        <v>0</v>
      </c>
      <c r="C24" s="69">
        <f>'Gols encaixats'!C24</f>
        <v>0</v>
      </c>
      <c r="D24" s="69">
        <f>'Gols encaixats'!D24</f>
        <v>0</v>
      </c>
      <c r="E24" s="69">
        <f>'Gols encaixats'!E24</f>
        <v>0</v>
      </c>
      <c r="F24" s="69">
        <f>'Gols encaixats'!F24</f>
        <v>0</v>
      </c>
      <c r="G24" s="112">
        <f>'Gols encaixats'!G24</f>
        <v>0</v>
      </c>
      <c r="H24" s="11">
        <f t="shared" si="0"/>
        <v>0</v>
      </c>
    </row>
    <row r="25" spans="1:8" ht="12.75">
      <c r="A25" s="68"/>
      <c r="B25" s="139"/>
      <c r="C25" s="69"/>
      <c r="D25" s="69"/>
      <c r="E25" s="69"/>
      <c r="F25" s="69"/>
      <c r="G25" s="112"/>
      <c r="H25" s="11"/>
    </row>
    <row r="26" spans="1:8" ht="12.75">
      <c r="A26" s="68"/>
      <c r="B26" s="139"/>
      <c r="C26" s="69"/>
      <c r="D26" s="69"/>
      <c r="E26" s="69"/>
      <c r="F26" s="69"/>
      <c r="G26" s="112"/>
      <c r="H26" s="11"/>
    </row>
    <row r="27" spans="1:8" ht="12.75">
      <c r="A27" s="68" t="str">
        <f>'U.E. ALZIRA'!AV3</f>
        <v>Canals</v>
      </c>
      <c r="B27" s="139">
        <f>'Gols encaixats'!B27</f>
        <v>0</v>
      </c>
      <c r="C27" s="69">
        <f>'Gols encaixats'!C27</f>
        <v>0</v>
      </c>
      <c r="D27" s="69">
        <f>'Gols encaixats'!D27</f>
        <v>0</v>
      </c>
      <c r="E27" s="69">
        <f>'Gols encaixats'!E27</f>
        <v>0</v>
      </c>
      <c r="F27" s="69">
        <f>'Gols encaixats'!F27</f>
        <v>0</v>
      </c>
      <c r="G27" s="112">
        <f>'Gols encaixats'!G27</f>
        <v>1</v>
      </c>
      <c r="H27" s="11">
        <f t="shared" si="0"/>
        <v>1</v>
      </c>
    </row>
    <row r="28" spans="1:8" ht="12.75">
      <c r="A28" s="68"/>
      <c r="B28" s="139"/>
      <c r="C28" s="69"/>
      <c r="D28" s="69"/>
      <c r="E28" s="69"/>
      <c r="F28" s="69"/>
      <c r="G28" s="112"/>
      <c r="H28" s="11"/>
    </row>
    <row r="29" spans="1:8" ht="12.75">
      <c r="A29" s="68" t="str">
        <f>'U.E. ALZIRA'!AX3</f>
        <v>Paiporta</v>
      </c>
      <c r="B29" s="139">
        <f>'Gols encaixats'!B29</f>
        <v>0</v>
      </c>
      <c r="C29" s="69">
        <f>'Gols encaixats'!C29</f>
        <v>0</v>
      </c>
      <c r="D29" s="69">
        <f>'Gols encaixats'!D29</f>
        <v>0</v>
      </c>
      <c r="E29" s="69">
        <f>'Gols encaixats'!E29</f>
        <v>0</v>
      </c>
      <c r="F29" s="69">
        <f>'Gols encaixats'!F29</f>
        <v>0</v>
      </c>
      <c r="G29" s="112">
        <f>'Gols encaixats'!G29</f>
        <v>0</v>
      </c>
      <c r="H29" s="11">
        <f t="shared" si="0"/>
        <v>0</v>
      </c>
    </row>
    <row r="30" spans="1:8" ht="12.75">
      <c r="A30" s="68"/>
      <c r="B30" s="139"/>
      <c r="C30" s="69"/>
      <c r="D30" s="69"/>
      <c r="E30" s="69"/>
      <c r="F30" s="69"/>
      <c r="G30" s="112"/>
      <c r="H30" s="11"/>
    </row>
    <row r="31" spans="1:8" ht="12.75">
      <c r="A31" s="68" t="str">
        <f>'U.E. ALZIRA'!AZ3</f>
        <v>CD Torrent</v>
      </c>
      <c r="B31" s="139">
        <f>'Gols encaixats'!B31</f>
        <v>0</v>
      </c>
      <c r="C31" s="69">
        <f>'Gols encaixats'!C31</f>
        <v>0</v>
      </c>
      <c r="D31" s="69">
        <f>'Gols encaixats'!D31</f>
        <v>2</v>
      </c>
      <c r="E31" s="69">
        <f>'Gols encaixats'!E31</f>
        <v>0</v>
      </c>
      <c r="F31" s="69">
        <f>'Gols encaixats'!F31</f>
        <v>0</v>
      </c>
      <c r="G31" s="112">
        <f>'Gols encaixats'!G31</f>
        <v>0</v>
      </c>
      <c r="H31" s="11">
        <f t="shared" si="0"/>
        <v>2</v>
      </c>
    </row>
    <row r="32" spans="1:8" ht="12.75">
      <c r="A32" s="68"/>
      <c r="B32" s="139"/>
      <c r="C32" s="69"/>
      <c r="D32" s="69"/>
      <c r="E32" s="69"/>
      <c r="F32" s="69"/>
      <c r="G32" s="112"/>
      <c r="H32" s="11"/>
    </row>
    <row r="33" spans="1:8" ht="12.75">
      <c r="A33" s="68" t="str">
        <f>'U.E. ALZIRA'!BB3</f>
        <v>Guadassuar</v>
      </c>
      <c r="B33" s="139">
        <f>'Gols encaixats'!B33</f>
        <v>0</v>
      </c>
      <c r="C33" s="69">
        <f>'Gols encaixats'!C33</f>
        <v>0</v>
      </c>
      <c r="D33" s="69">
        <f>'Gols encaixats'!D33</f>
        <v>0</v>
      </c>
      <c r="E33" s="69">
        <f>'Gols encaixats'!E33</f>
        <v>0</v>
      </c>
      <c r="F33" s="69">
        <f>'Gols encaixats'!F33</f>
        <v>0</v>
      </c>
      <c r="G33" s="112">
        <f>'Gols encaixats'!G33</f>
        <v>0</v>
      </c>
      <c r="H33" s="11">
        <f t="shared" si="0"/>
        <v>0</v>
      </c>
    </row>
    <row r="34" spans="1:8" ht="12.75">
      <c r="A34" s="68"/>
      <c r="B34" s="139"/>
      <c r="C34" s="69"/>
      <c r="D34" s="69"/>
      <c r="E34" s="69"/>
      <c r="F34" s="69"/>
      <c r="G34" s="112"/>
      <c r="H34" s="11"/>
    </row>
    <row r="35" spans="1:8" ht="12.75">
      <c r="A35" s="68" t="str">
        <f>'U.E. ALZIRA'!BD3</f>
        <v>Emfu L'Alcúdia</v>
      </c>
      <c r="B35" s="139">
        <f>'Gols encaixats'!B35</f>
        <v>1</v>
      </c>
      <c r="C35" s="69">
        <f>'Gols encaixats'!C35</f>
        <v>0</v>
      </c>
      <c r="D35" s="69">
        <f>'Gols encaixats'!D35</f>
        <v>0</v>
      </c>
      <c r="E35" s="69">
        <f>'Gols encaixats'!E35</f>
        <v>0</v>
      </c>
      <c r="F35" s="69">
        <f>'Gols encaixats'!F35</f>
        <v>0</v>
      </c>
      <c r="G35" s="112">
        <f>'Gols encaixats'!G35</f>
        <v>0</v>
      </c>
      <c r="H35" s="11">
        <f t="shared" si="0"/>
        <v>1</v>
      </c>
    </row>
    <row r="36" spans="1:8" ht="12.75">
      <c r="A36" s="68"/>
      <c r="B36" s="139"/>
      <c r="C36" s="69"/>
      <c r="D36" s="69"/>
      <c r="E36" s="69"/>
      <c r="F36" s="69"/>
      <c r="G36" s="112"/>
      <c r="H36" s="11"/>
    </row>
    <row r="37" spans="1:8" ht="12.75">
      <c r="A37" s="68"/>
      <c r="B37" s="139"/>
      <c r="C37" s="69"/>
      <c r="D37" s="69"/>
      <c r="E37" s="69"/>
      <c r="F37" s="69"/>
      <c r="G37" s="112"/>
      <c r="H37" s="11"/>
    </row>
    <row r="38" spans="1:8" ht="12.75">
      <c r="A38" s="68" t="str">
        <f>'U.E. ALZIRA'!BG3</f>
        <v>Vinaròs</v>
      </c>
      <c r="B38" s="139">
        <f>'Gols encaixats'!B38</f>
        <v>0</v>
      </c>
      <c r="C38" s="69">
        <f>'Gols encaixats'!C38</f>
        <v>0</v>
      </c>
      <c r="D38" s="69">
        <f>'Gols encaixats'!D38</f>
        <v>0</v>
      </c>
      <c r="E38" s="69">
        <f>'Gols encaixats'!E38</f>
        <v>0</v>
      </c>
      <c r="F38" s="69">
        <f>'Gols encaixats'!F38</f>
        <v>0</v>
      </c>
      <c r="G38" s="112">
        <f>'Gols encaixats'!G38</f>
        <v>0</v>
      </c>
      <c r="H38" s="11">
        <f t="shared" si="0"/>
        <v>0</v>
      </c>
    </row>
    <row r="39" spans="1:8" ht="12.75">
      <c r="A39" s="68" t="str">
        <f>'U.E. ALZIRA'!BH3</f>
        <v>Crevillent</v>
      </c>
      <c r="B39" s="139">
        <f>'Gols encaixats'!B39</f>
        <v>0</v>
      </c>
      <c r="C39" s="69">
        <f>'Gols encaixats'!C39</f>
        <v>0</v>
      </c>
      <c r="D39" s="69">
        <f>'Gols encaixats'!D39</f>
        <v>1</v>
      </c>
      <c r="E39" s="69">
        <f>'Gols encaixats'!E39</f>
        <v>0</v>
      </c>
      <c r="F39" s="69">
        <f>'Gols encaixats'!F39</f>
        <v>0</v>
      </c>
      <c r="G39" s="112">
        <f>'Gols encaixats'!G39</f>
        <v>0</v>
      </c>
      <c r="H39" s="11">
        <f t="shared" si="0"/>
        <v>1</v>
      </c>
    </row>
    <row r="40" spans="1:8" ht="13.5" thickBot="1">
      <c r="A40" s="68"/>
      <c r="B40" s="139"/>
      <c r="C40" s="69"/>
      <c r="D40" s="69"/>
      <c r="E40" s="69"/>
      <c r="F40" s="69"/>
      <c r="G40" s="112"/>
      <c r="H40" s="11"/>
    </row>
    <row r="41" spans="1:8" ht="12.75" hidden="1">
      <c r="A41" s="138"/>
      <c r="B41" s="139"/>
      <c r="C41" s="69"/>
      <c r="D41" s="69"/>
      <c r="E41" s="69"/>
      <c r="F41" s="69"/>
      <c r="G41" s="112"/>
      <c r="H41" s="11"/>
    </row>
    <row r="42" spans="1:8" ht="13.5" hidden="1" thickBot="1">
      <c r="A42" s="138"/>
      <c r="B42" s="74"/>
      <c r="C42" s="114"/>
      <c r="D42" s="114"/>
      <c r="E42" s="114"/>
      <c r="F42" s="114"/>
      <c r="G42" s="122"/>
      <c r="H42" s="11"/>
    </row>
    <row r="43" spans="1:14" ht="14.25" thickBot="1" thickTop="1">
      <c r="A43" s="40" t="s">
        <v>38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4</v>
      </c>
      <c r="C45" s="57">
        <f>(B45/N45)</f>
        <v>0.26666666666666666</v>
      </c>
      <c r="D45" s="36">
        <f>SUM(C3:C40)</f>
        <v>1</v>
      </c>
      <c r="E45" s="57">
        <f>(D45/N45)</f>
        <v>0.06666666666666667</v>
      </c>
      <c r="F45" s="36">
        <f>SUM(D3:D40)</f>
        <v>4</v>
      </c>
      <c r="G45" s="58">
        <f>(F45/N45)</f>
        <v>0.26666666666666666</v>
      </c>
      <c r="H45" s="56">
        <f>SUM(E3:E40)</f>
        <v>1</v>
      </c>
      <c r="I45" s="57">
        <f>(H45/N45)</f>
        <v>0.06666666666666667</v>
      </c>
      <c r="J45" s="36">
        <f>SUM(F3:F40)</f>
        <v>3</v>
      </c>
      <c r="K45" s="57">
        <f>(J45/N45)</f>
        <v>0.2</v>
      </c>
      <c r="L45" s="36">
        <f>SUM(G3:G40)</f>
        <v>2</v>
      </c>
      <c r="M45" s="58">
        <f>(L45/N45)</f>
        <v>0.13333333333333333</v>
      </c>
      <c r="N45" s="60">
        <f>SUM(H3:H40)</f>
        <v>15</v>
      </c>
    </row>
    <row r="46" ht="13.5" thickTop="1"/>
    <row r="47" spans="1:14" s="62" customFormat="1" ht="12.75">
      <c r="A47" s="61"/>
      <c r="B47" s="39"/>
      <c r="D47" s="39"/>
      <c r="F47" s="39"/>
      <c r="H47" s="39"/>
      <c r="J47" s="39"/>
      <c r="L47" s="39"/>
      <c r="M47" s="13"/>
      <c r="N47" s="63"/>
    </row>
    <row r="48" spans="1:13" s="62" customFormat="1" ht="12.75">
      <c r="A48" s="10"/>
      <c r="B48" s="14"/>
      <c r="D48" s="14"/>
      <c r="F48" s="14"/>
      <c r="H48" s="14"/>
      <c r="J48" s="14"/>
      <c r="L48" s="14"/>
      <c r="M48" s="13"/>
    </row>
    <row r="49" spans="1:14" s="62" customFormat="1" ht="12.75">
      <c r="A49" s="10"/>
      <c r="B49" s="13"/>
      <c r="C49" s="64"/>
      <c r="D49" s="13"/>
      <c r="E49" s="64"/>
      <c r="F49" s="13"/>
      <c r="G49" s="64"/>
      <c r="H49" s="13"/>
      <c r="I49" s="64"/>
      <c r="J49" s="13"/>
      <c r="K49" s="64"/>
      <c r="L49" s="13"/>
      <c r="M49" s="64"/>
      <c r="N49" s="10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selection activeCell="AH2" sqref="AH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</cols>
  <sheetData>
    <row r="1" spans="2:39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</row>
    <row r="2" spans="1:35" ht="12.75">
      <c r="A2" t="s">
        <v>33</v>
      </c>
      <c r="B2" s="1">
        <v>2</v>
      </c>
      <c r="C2" s="1">
        <v>1</v>
      </c>
      <c r="D2" s="1">
        <v>2</v>
      </c>
      <c r="E2" s="1">
        <v>2</v>
      </c>
      <c r="F2" s="1">
        <v>2</v>
      </c>
      <c r="G2" s="1">
        <v>2</v>
      </c>
      <c r="H2" s="1">
        <v>2</v>
      </c>
      <c r="I2" s="1">
        <v>1</v>
      </c>
      <c r="J2" s="1">
        <v>3</v>
      </c>
      <c r="K2" s="1">
        <v>3</v>
      </c>
      <c r="L2" s="1">
        <v>2</v>
      </c>
      <c r="M2" s="1">
        <v>1</v>
      </c>
      <c r="N2" s="1">
        <v>1</v>
      </c>
      <c r="O2" s="1">
        <v>1</v>
      </c>
      <c r="P2" s="1">
        <v>2</v>
      </c>
      <c r="Q2" s="1">
        <v>2</v>
      </c>
      <c r="R2" s="1">
        <v>2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2</v>
      </c>
      <c r="AE2" s="1">
        <v>2</v>
      </c>
      <c r="AF2" s="1">
        <v>1</v>
      </c>
      <c r="AG2" s="1">
        <v>2</v>
      </c>
      <c r="AH2" s="1">
        <v>2</v>
      </c>
      <c r="AI2" s="1">
        <v>2</v>
      </c>
    </row>
    <row r="4" ht="12.75">
      <c r="A4" t="s">
        <v>54</v>
      </c>
    </row>
    <row r="5" ht="12.75">
      <c r="A5" t="s">
        <v>55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2011-07-27T13:59:09Z</cp:lastPrinted>
  <dcterms:created xsi:type="dcterms:W3CDTF">1998-08-31T09:37:34Z</dcterms:created>
  <dcterms:modified xsi:type="dcterms:W3CDTF">2019-12-28T08:56:18Z</dcterms:modified>
  <cp:category/>
  <cp:version/>
  <cp:contentType/>
  <cp:contentStatus/>
</cp:coreProperties>
</file>